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7-11" sheetId="1" r:id="rId1"/>
    <sheet name="ведомости" sheetId="2" r:id="rId2"/>
    <sheet name="выборки продуктов" sheetId="3" r:id="rId3"/>
  </sheets>
  <calcPr calcId="125725"/>
</workbook>
</file>

<file path=xl/calcChain.xml><?xml version="1.0" encoding="utf-8"?>
<calcChain xmlns="http://schemas.openxmlformats.org/spreadsheetml/2006/main">
  <c r="K11" i="2"/>
  <c r="L11"/>
  <c r="O11"/>
  <c r="R66"/>
  <c r="E57"/>
  <c r="H53"/>
  <c r="G52"/>
  <c r="H16" i="1"/>
  <c r="I16"/>
  <c r="J16"/>
  <c r="K16"/>
  <c r="L16"/>
  <c r="M16"/>
  <c r="N16"/>
  <c r="O16"/>
  <c r="P16"/>
  <c r="Q16"/>
  <c r="R16"/>
  <c r="G16"/>
  <c r="K47" i="2"/>
  <c r="J47"/>
  <c r="F43"/>
  <c r="N51"/>
  <c r="M51"/>
  <c r="F63"/>
  <c r="F59"/>
  <c r="E59"/>
  <c r="E58"/>
  <c r="E49"/>
  <c r="K58"/>
  <c r="G58"/>
  <c r="F58"/>
  <c r="G59" l="1"/>
  <c r="I63"/>
  <c r="E63"/>
  <c r="G63"/>
  <c r="H63"/>
  <c r="J63"/>
  <c r="K63"/>
  <c r="L63"/>
  <c r="M63"/>
  <c r="N63"/>
  <c r="N65"/>
  <c r="J67"/>
  <c r="I67"/>
  <c r="P66"/>
  <c r="N68"/>
  <c r="N67"/>
  <c r="N61"/>
  <c r="N58"/>
  <c r="N56"/>
  <c r="N54"/>
  <c r="N52"/>
  <c r="N50"/>
  <c r="N49"/>
  <c r="N47"/>
  <c r="N46"/>
  <c r="N45"/>
  <c r="N44"/>
  <c r="N42"/>
  <c r="N41"/>
  <c r="M68"/>
  <c r="M67"/>
  <c r="M65"/>
  <c r="M62"/>
  <c r="M59"/>
  <c r="M58"/>
  <c r="M57"/>
  <c r="M56"/>
  <c r="M54"/>
  <c r="M50"/>
  <c r="M49"/>
  <c r="M47"/>
  <c r="M46"/>
  <c r="M45"/>
  <c r="M44"/>
  <c r="M41"/>
  <c r="L68"/>
  <c r="L67"/>
  <c r="L65"/>
  <c r="L61"/>
  <c r="L59"/>
  <c r="L58"/>
  <c r="L57"/>
  <c r="L56"/>
  <c r="L52"/>
  <c r="L50"/>
  <c r="L49"/>
  <c r="L48"/>
  <c r="O48" s="1"/>
  <c r="P48" s="1"/>
  <c r="L45"/>
  <c r="L43"/>
  <c r="K68"/>
  <c r="K67"/>
  <c r="K65"/>
  <c r="K61"/>
  <c r="K56"/>
  <c r="K59"/>
  <c r="K54"/>
  <c r="K53"/>
  <c r="K52"/>
  <c r="K50"/>
  <c r="K49"/>
  <c r="K45"/>
  <c r="K44"/>
  <c r="K41"/>
  <c r="K42"/>
  <c r="J68"/>
  <c r="J65"/>
  <c r="J60"/>
  <c r="J59"/>
  <c r="J58"/>
  <c r="J57"/>
  <c r="J56"/>
  <c r="J55"/>
  <c r="J54"/>
  <c r="J53"/>
  <c r="J52"/>
  <c r="J50"/>
  <c r="J49"/>
  <c r="J45"/>
  <c r="J44"/>
  <c r="J41"/>
  <c r="I68"/>
  <c r="I65"/>
  <c r="I59"/>
  <c r="I58"/>
  <c r="I57"/>
  <c r="I56"/>
  <c r="I55"/>
  <c r="I54"/>
  <c r="I52"/>
  <c r="I50"/>
  <c r="I49"/>
  <c r="I45"/>
  <c r="I44"/>
  <c r="I41"/>
  <c r="H68"/>
  <c r="H67"/>
  <c r="H65"/>
  <c r="H61"/>
  <c r="H58"/>
  <c r="H57"/>
  <c r="H55"/>
  <c r="H56"/>
  <c r="H54"/>
  <c r="H52"/>
  <c r="H50"/>
  <c r="H49"/>
  <c r="H47"/>
  <c r="H46"/>
  <c r="H45"/>
  <c r="H44"/>
  <c r="H41"/>
  <c r="G56"/>
  <c r="G68"/>
  <c r="G67"/>
  <c r="G65"/>
  <c r="G61"/>
  <c r="G57"/>
  <c r="G54"/>
  <c r="G50"/>
  <c r="G49"/>
  <c r="G47"/>
  <c r="G45"/>
  <c r="G44"/>
  <c r="G43"/>
  <c r="G41"/>
  <c r="F68"/>
  <c r="F67"/>
  <c r="F65"/>
  <c r="F62"/>
  <c r="F57"/>
  <c r="F56"/>
  <c r="F54"/>
  <c r="F50"/>
  <c r="F49"/>
  <c r="F47"/>
  <c r="F46"/>
  <c r="F45"/>
  <c r="F44"/>
  <c r="F41"/>
  <c r="E51"/>
  <c r="O51" s="1"/>
  <c r="P51" s="1"/>
  <c r="E68"/>
  <c r="E67"/>
  <c r="E65"/>
  <c r="E60"/>
  <c r="E56"/>
  <c r="E54"/>
  <c r="E52"/>
  <c r="E50"/>
  <c r="E45"/>
  <c r="E41"/>
  <c r="Q48" l="1"/>
  <c r="R48"/>
  <c r="Q51"/>
  <c r="R51"/>
  <c r="O60"/>
  <c r="P60" s="1"/>
  <c r="O42"/>
  <c r="P42" s="1"/>
  <c r="O53"/>
  <c r="P53" s="1"/>
  <c r="O44"/>
  <c r="P44" s="1"/>
  <c r="O55"/>
  <c r="P55" s="1"/>
  <c r="O41"/>
  <c r="P41" s="1"/>
  <c r="O47"/>
  <c r="P47" s="1"/>
  <c r="O43"/>
  <c r="P43" s="1"/>
  <c r="O61"/>
  <c r="P61" s="1"/>
  <c r="O50"/>
  <c r="P50" s="1"/>
  <c r="O46"/>
  <c r="P46" s="1"/>
  <c r="O58"/>
  <c r="P58" s="1"/>
  <c r="O64"/>
  <c r="P64" s="1"/>
  <c r="O49"/>
  <c r="P49" s="1"/>
  <c r="O56"/>
  <c r="P56" s="1"/>
  <c r="O65"/>
  <c r="P65" s="1"/>
  <c r="O45"/>
  <c r="P45" s="1"/>
  <c r="O62"/>
  <c r="O59"/>
  <c r="P59" s="1"/>
  <c r="O52"/>
  <c r="P52" s="1"/>
  <c r="O54"/>
  <c r="P54" s="1"/>
  <c r="O63"/>
  <c r="P63" s="1"/>
  <c r="O57"/>
  <c r="P57" s="1"/>
  <c r="O67"/>
  <c r="P67" s="1"/>
  <c r="O68"/>
  <c r="P68" s="1"/>
  <c r="J306" i="1"/>
  <c r="J311" s="1"/>
  <c r="R306"/>
  <c r="Q306"/>
  <c r="P306"/>
  <c r="O306"/>
  <c r="N306"/>
  <c r="M306"/>
  <c r="L306"/>
  <c r="K306"/>
  <c r="I306"/>
  <c r="H306"/>
  <c r="G306"/>
  <c r="R295"/>
  <c r="Q295"/>
  <c r="P295"/>
  <c r="O295"/>
  <c r="N295"/>
  <c r="M295"/>
  <c r="L295"/>
  <c r="K295"/>
  <c r="J295"/>
  <c r="I295"/>
  <c r="H295"/>
  <c r="G295"/>
  <c r="R275"/>
  <c r="Q275"/>
  <c r="P275"/>
  <c r="O275"/>
  <c r="N275"/>
  <c r="M275"/>
  <c r="L275"/>
  <c r="K275"/>
  <c r="J275"/>
  <c r="J280" s="1"/>
  <c r="I275"/>
  <c r="H275"/>
  <c r="G275"/>
  <c r="R267"/>
  <c r="Q267"/>
  <c r="P267"/>
  <c r="P276" s="1"/>
  <c r="M14" i="2" s="1"/>
  <c r="O267" i="1"/>
  <c r="O276" s="1"/>
  <c r="M13" i="2" s="1"/>
  <c r="N267" i="1"/>
  <c r="M267"/>
  <c r="L267"/>
  <c r="L276" s="1"/>
  <c r="M10" i="2" s="1"/>
  <c r="K267" i="1"/>
  <c r="K276" s="1"/>
  <c r="M9" i="2" s="1"/>
  <c r="J267" i="1"/>
  <c r="I267"/>
  <c r="H267"/>
  <c r="G267"/>
  <c r="J236"/>
  <c r="H236"/>
  <c r="I236"/>
  <c r="K236"/>
  <c r="L236"/>
  <c r="M236"/>
  <c r="N236"/>
  <c r="O236"/>
  <c r="P236"/>
  <c r="Q236"/>
  <c r="R236"/>
  <c r="G236"/>
  <c r="R245"/>
  <c r="R246" s="1"/>
  <c r="L16" i="2" s="1"/>
  <c r="Q245" i="1"/>
  <c r="P245"/>
  <c r="O245"/>
  <c r="O246" s="1"/>
  <c r="L13" i="2" s="1"/>
  <c r="N245" i="1"/>
  <c r="N246" s="1"/>
  <c r="L12" i="2" s="1"/>
  <c r="M245" i="1"/>
  <c r="L245"/>
  <c r="K245"/>
  <c r="K246" s="1"/>
  <c r="L9" i="2" s="1"/>
  <c r="J245" i="1"/>
  <c r="I245"/>
  <c r="H245"/>
  <c r="G245"/>
  <c r="J204"/>
  <c r="R214"/>
  <c r="Q214"/>
  <c r="P214"/>
  <c r="O214"/>
  <c r="N214"/>
  <c r="M214"/>
  <c r="L214"/>
  <c r="K214"/>
  <c r="J214"/>
  <c r="J219" s="1"/>
  <c r="I214"/>
  <c r="H214"/>
  <c r="G214"/>
  <c r="R204"/>
  <c r="Q204"/>
  <c r="Q215" s="1"/>
  <c r="K15" i="2" s="1"/>
  <c r="P204" i="1"/>
  <c r="P215" s="1"/>
  <c r="K14" i="2" s="1"/>
  <c r="O204" i="1"/>
  <c r="N204"/>
  <c r="M204"/>
  <c r="L204"/>
  <c r="K204"/>
  <c r="I204"/>
  <c r="I215" s="1"/>
  <c r="K7" i="2" s="1"/>
  <c r="H204" i="1"/>
  <c r="G204"/>
  <c r="R181"/>
  <c r="Q181"/>
  <c r="P181"/>
  <c r="O181"/>
  <c r="N181"/>
  <c r="M181"/>
  <c r="L181"/>
  <c r="K181"/>
  <c r="J181"/>
  <c r="J186" s="1"/>
  <c r="I181"/>
  <c r="H181"/>
  <c r="G181"/>
  <c r="R172"/>
  <c r="Q172"/>
  <c r="P172"/>
  <c r="O172"/>
  <c r="N172"/>
  <c r="M172"/>
  <c r="L172"/>
  <c r="K172"/>
  <c r="K182" s="1"/>
  <c r="J9" i="2" s="1"/>
  <c r="J172" i="1"/>
  <c r="J185" s="1"/>
  <c r="I172"/>
  <c r="H172"/>
  <c r="G172"/>
  <c r="G140"/>
  <c r="G109"/>
  <c r="G119"/>
  <c r="R150"/>
  <c r="Q150"/>
  <c r="P150"/>
  <c r="O150"/>
  <c r="N150"/>
  <c r="M150"/>
  <c r="L150"/>
  <c r="K150"/>
  <c r="J150"/>
  <c r="J155" s="1"/>
  <c r="I150"/>
  <c r="H150"/>
  <c r="G150"/>
  <c r="R140"/>
  <c r="Q140"/>
  <c r="P140"/>
  <c r="O140"/>
  <c r="O151" s="1"/>
  <c r="I13" i="2" s="1"/>
  <c r="N140" i="1"/>
  <c r="M140"/>
  <c r="L140"/>
  <c r="K140"/>
  <c r="K151" s="1"/>
  <c r="I9" i="2" s="1"/>
  <c r="J140" i="1"/>
  <c r="I140"/>
  <c r="H140"/>
  <c r="R119"/>
  <c r="Q119"/>
  <c r="P119"/>
  <c r="O119"/>
  <c r="N119"/>
  <c r="M119"/>
  <c r="L119"/>
  <c r="K119"/>
  <c r="J119"/>
  <c r="I119"/>
  <c r="H119"/>
  <c r="R109"/>
  <c r="Q109"/>
  <c r="P109"/>
  <c r="O109"/>
  <c r="N109"/>
  <c r="M109"/>
  <c r="L109"/>
  <c r="K109"/>
  <c r="J109"/>
  <c r="I109"/>
  <c r="H109"/>
  <c r="M215" l="1"/>
  <c r="G276"/>
  <c r="M5" i="2" s="1"/>
  <c r="H276" i="1"/>
  <c r="M6" i="2" s="1"/>
  <c r="G182" i="1"/>
  <c r="J5" i="2" s="1"/>
  <c r="H182" i="1"/>
  <c r="J6" i="2" s="1"/>
  <c r="N151" i="1"/>
  <c r="I12" i="2" s="1"/>
  <c r="Q59"/>
  <c r="R59"/>
  <c r="Q53"/>
  <c r="R53"/>
  <c r="Q68"/>
  <c r="R68"/>
  <c r="Q54"/>
  <c r="R54"/>
  <c r="Q45"/>
  <c r="R45"/>
  <c r="Q64"/>
  <c r="R64"/>
  <c r="Q61"/>
  <c r="R61"/>
  <c r="Q55"/>
  <c r="R55"/>
  <c r="Q60"/>
  <c r="R60"/>
  <c r="Q57"/>
  <c r="R57"/>
  <c r="Q46"/>
  <c r="R46"/>
  <c r="Q63"/>
  <c r="R63"/>
  <c r="Q49"/>
  <c r="R49"/>
  <c r="Q50"/>
  <c r="R50"/>
  <c r="Q41"/>
  <c r="R41"/>
  <c r="Q42"/>
  <c r="R42"/>
  <c r="Q56"/>
  <c r="R56"/>
  <c r="Q47"/>
  <c r="R47"/>
  <c r="Q67"/>
  <c r="R67"/>
  <c r="Q52"/>
  <c r="R52"/>
  <c r="Q65"/>
  <c r="R65"/>
  <c r="Q58"/>
  <c r="R58"/>
  <c r="Q43"/>
  <c r="R43"/>
  <c r="Q44"/>
  <c r="R44"/>
  <c r="P62"/>
  <c r="P11"/>
  <c r="Q11" s="1"/>
  <c r="P246" i="1"/>
  <c r="L14" i="2" s="1"/>
  <c r="K307" i="1"/>
  <c r="N9" i="2" s="1"/>
  <c r="P307" i="1"/>
  <c r="N14" i="2" s="1"/>
  <c r="O307" i="1"/>
  <c r="N13" i="2" s="1"/>
  <c r="L307" i="1"/>
  <c r="N10" i="2" s="1"/>
  <c r="G307" i="1"/>
  <c r="N5" i="2" s="1"/>
  <c r="Q307" i="1"/>
  <c r="N15" i="2" s="1"/>
  <c r="R307" i="1"/>
  <c r="N16" i="2" s="1"/>
  <c r="N307" i="1"/>
  <c r="N12" i="2" s="1"/>
  <c r="M307" i="1"/>
  <c r="N11" i="2" s="1"/>
  <c r="I307" i="1"/>
  <c r="N7" i="2" s="1"/>
  <c r="H307" i="1"/>
  <c r="N6" i="2" s="1"/>
  <c r="J307" i="1"/>
  <c r="J310"/>
  <c r="M276"/>
  <c r="M11" i="2" s="1"/>
  <c r="R276" i="1"/>
  <c r="M16" i="2" s="1"/>
  <c r="Q276" i="1"/>
  <c r="M15" i="2" s="1"/>
  <c r="N276" i="1"/>
  <c r="M12" i="2" s="1"/>
  <c r="J276" i="1"/>
  <c r="I276"/>
  <c r="M7" i="2" s="1"/>
  <c r="J279" i="1"/>
  <c r="J246"/>
  <c r="H246"/>
  <c r="L6" i="2" s="1"/>
  <c r="Q246" i="1"/>
  <c r="L15" i="2" s="1"/>
  <c r="L246" i="1"/>
  <c r="L10" i="2" s="1"/>
  <c r="J250" i="1"/>
  <c r="M246"/>
  <c r="I246"/>
  <c r="L7" i="2" s="1"/>
  <c r="G246" i="1"/>
  <c r="L5" i="2" s="1"/>
  <c r="J249" i="1"/>
  <c r="L215"/>
  <c r="K10" i="2" s="1"/>
  <c r="K215" i="1"/>
  <c r="K9" i="2" s="1"/>
  <c r="R215" i="1"/>
  <c r="K16" i="2" s="1"/>
  <c r="O215" i="1"/>
  <c r="K13" i="2" s="1"/>
  <c r="N215" i="1"/>
  <c r="K12" i="2" s="1"/>
  <c r="H215" i="1"/>
  <c r="K6" i="2" s="1"/>
  <c r="G215" i="1"/>
  <c r="K5" i="2" s="1"/>
  <c r="J215" i="1"/>
  <c r="J218"/>
  <c r="G151"/>
  <c r="I5" i="2" s="1"/>
  <c r="L182" i="1"/>
  <c r="J10" i="2" s="1"/>
  <c r="P182" i="1"/>
  <c r="J14" i="2" s="1"/>
  <c r="R182" i="1"/>
  <c r="J16" i="2" s="1"/>
  <c r="Q182" i="1"/>
  <c r="J15" i="2" s="1"/>
  <c r="O182" i="1"/>
  <c r="J13" i="2" s="1"/>
  <c r="N182" i="1"/>
  <c r="J12" i="2" s="1"/>
  <c r="M182" i="1"/>
  <c r="I182"/>
  <c r="J7" i="2" s="1"/>
  <c r="J182" i="1"/>
  <c r="J151"/>
  <c r="Q151"/>
  <c r="I15" i="2" s="1"/>
  <c r="M151" i="1"/>
  <c r="I151"/>
  <c r="I7" i="2" s="1"/>
  <c r="P151" i="1"/>
  <c r="I14" i="2" s="1"/>
  <c r="L151" i="1"/>
  <c r="I10" i="2" s="1"/>
  <c r="H151" i="1"/>
  <c r="I6" i="2" s="1"/>
  <c r="R151" i="1"/>
  <c r="I16" i="2" s="1"/>
  <c r="G120" i="1"/>
  <c r="H5" i="2" s="1"/>
  <c r="J154" i="1"/>
  <c r="P120"/>
  <c r="H14" i="2" s="1"/>
  <c r="O120" i="1"/>
  <c r="H13" i="2" s="1"/>
  <c r="K120" i="1"/>
  <c r="H9" i="2" s="1"/>
  <c r="J124" i="1"/>
  <c r="H120"/>
  <c r="H6" i="2" s="1"/>
  <c r="J120" i="1"/>
  <c r="M120"/>
  <c r="R120"/>
  <c r="H16" i="2" s="1"/>
  <c r="Q120" i="1"/>
  <c r="H15" i="2" s="1"/>
  <c r="N120" i="1"/>
  <c r="H12" i="2" s="1"/>
  <c r="L120" i="1"/>
  <c r="H10" i="2" s="1"/>
  <c r="I120" i="1"/>
  <c r="H7" i="2" s="1"/>
  <c r="J123" i="1"/>
  <c r="J278" l="1"/>
  <c r="M8" i="2"/>
  <c r="J248" i="1"/>
  <c r="L8" i="2"/>
  <c r="J217" i="1"/>
  <c r="K8" i="2"/>
  <c r="J184" i="1"/>
  <c r="J8" i="2"/>
  <c r="J153" i="1"/>
  <c r="I8" i="2"/>
  <c r="J122" i="1"/>
  <c r="H8" i="2"/>
  <c r="Q62"/>
  <c r="R62"/>
  <c r="J309" i="1"/>
  <c r="N8" i="2"/>
  <c r="J77" i="1"/>
  <c r="R77"/>
  <c r="Q77"/>
  <c r="P77"/>
  <c r="O77"/>
  <c r="N77"/>
  <c r="M77"/>
  <c r="L77"/>
  <c r="K77"/>
  <c r="I77"/>
  <c r="G77"/>
  <c r="H77"/>
  <c r="R86"/>
  <c r="Q86"/>
  <c r="P86"/>
  <c r="O86"/>
  <c r="N86"/>
  <c r="M86"/>
  <c r="L86"/>
  <c r="K86"/>
  <c r="J86"/>
  <c r="J91" s="1"/>
  <c r="I86"/>
  <c r="H86"/>
  <c r="G86"/>
  <c r="H46"/>
  <c r="I46"/>
  <c r="L46"/>
  <c r="M46"/>
  <c r="P46"/>
  <c r="Q46"/>
  <c r="G46"/>
  <c r="R55"/>
  <c r="Q55"/>
  <c r="P55"/>
  <c r="O55"/>
  <c r="N55"/>
  <c r="M55"/>
  <c r="L55"/>
  <c r="K55"/>
  <c r="J55"/>
  <c r="J60" s="1"/>
  <c r="I55"/>
  <c r="H55"/>
  <c r="G55"/>
  <c r="R46"/>
  <c r="O46"/>
  <c r="N46"/>
  <c r="K46"/>
  <c r="J46"/>
  <c r="G87" l="1"/>
  <c r="G5" i="2" s="1"/>
  <c r="Q87" i="1"/>
  <c r="G15" i="2" s="1"/>
  <c r="O87" i="1"/>
  <c r="G13" i="2" s="1"/>
  <c r="M87" i="1"/>
  <c r="K87"/>
  <c r="G9" i="2" s="1"/>
  <c r="H87" i="1"/>
  <c r="G6" i="2" s="1"/>
  <c r="L87" i="1"/>
  <c r="G10" i="2" s="1"/>
  <c r="P87" i="1"/>
  <c r="G14" i="2" s="1"/>
  <c r="J87" i="1"/>
  <c r="I87"/>
  <c r="G7" i="2" s="1"/>
  <c r="N87" i="1"/>
  <c r="G12" i="2" s="1"/>
  <c r="R87" i="1"/>
  <c r="G16" i="2" s="1"/>
  <c r="J90" i="1"/>
  <c r="R56"/>
  <c r="F16" i="2" s="1"/>
  <c r="Q56" i="1"/>
  <c r="F15" i="2" s="1"/>
  <c r="P56" i="1"/>
  <c r="F14" i="2" s="1"/>
  <c r="O56" i="1"/>
  <c r="F13" i="2" s="1"/>
  <c r="N56" i="1"/>
  <c r="F12" i="2" s="1"/>
  <c r="M56" i="1"/>
  <c r="L56"/>
  <c r="F10" i="2" s="1"/>
  <c r="K56" i="1"/>
  <c r="F9" i="2" s="1"/>
  <c r="J56" i="1"/>
  <c r="I56"/>
  <c r="F7" i="2" s="1"/>
  <c r="H56" i="1"/>
  <c r="F6" i="2" s="1"/>
  <c r="G56" i="1"/>
  <c r="F5" i="2" s="1"/>
  <c r="J59" i="1"/>
  <c r="J89" l="1"/>
  <c r="G8" i="2"/>
  <c r="J58" i="1"/>
  <c r="F8" i="2"/>
  <c r="J29" i="1"/>
  <c r="H25" l="1"/>
  <c r="H26" s="1"/>
  <c r="E6" i="2" s="1"/>
  <c r="O6" s="1"/>
  <c r="P6" s="1"/>
  <c r="Q6" s="1"/>
  <c r="I25" i="1"/>
  <c r="I26" s="1"/>
  <c r="E7" i="2" s="1"/>
  <c r="O7" s="1"/>
  <c r="P7" s="1"/>
  <c r="Q7" s="1"/>
  <c r="J25" i="1"/>
  <c r="J30" s="1"/>
  <c r="K25"/>
  <c r="K26" s="1"/>
  <c r="E9" i="2" s="1"/>
  <c r="O9" s="1"/>
  <c r="P9" s="1"/>
  <c r="Q9" s="1"/>
  <c r="L25" i="1"/>
  <c r="L26" s="1"/>
  <c r="M25"/>
  <c r="M26" s="1"/>
  <c r="E11" i="2" s="1"/>
  <c r="N25" i="1"/>
  <c r="N26" s="1"/>
  <c r="F11" i="2" s="1"/>
  <c r="O25" i="1"/>
  <c r="O26" s="1"/>
  <c r="G11" i="2" s="1"/>
  <c r="P25" i="1"/>
  <c r="P26" s="1"/>
  <c r="H11" i="2" s="1"/>
  <c r="Q25" i="1"/>
  <c r="Q26" s="1"/>
  <c r="I11" i="2" s="1"/>
  <c r="R25" i="1"/>
  <c r="R26" s="1"/>
  <c r="J11" i="2" s="1"/>
  <c r="G25" i="1"/>
  <c r="G26" s="1"/>
  <c r="E5" i="2" s="1"/>
  <c r="O5" s="1"/>
  <c r="P5" s="1"/>
  <c r="Q5" s="1"/>
  <c r="E10" l="1"/>
  <c r="O10" s="1"/>
  <c r="P10" s="1"/>
  <c r="Q10" s="1"/>
  <c r="E14"/>
  <c r="O14" s="1"/>
  <c r="P14" s="1"/>
  <c r="Q14" s="1"/>
  <c r="E13"/>
  <c r="O13" s="1"/>
  <c r="P13" s="1"/>
  <c r="Q13" s="1"/>
  <c r="E15"/>
  <c r="O15" s="1"/>
  <c r="P15" s="1"/>
  <c r="Q15" s="1"/>
  <c r="E16"/>
  <c r="O16" s="1"/>
  <c r="P16" s="1"/>
  <c r="Q16" s="1"/>
  <c r="E12"/>
  <c r="O12" s="1"/>
  <c r="P12" s="1"/>
  <c r="Q12" s="1"/>
  <c r="J26" i="1"/>
  <c r="J28" l="1"/>
  <c r="E8" i="2"/>
  <c r="O8" s="1"/>
  <c r="P8" s="1"/>
  <c r="Q8" s="1"/>
</calcChain>
</file>

<file path=xl/sharedStrings.xml><?xml version="1.0" encoding="utf-8"?>
<sst xmlns="http://schemas.openxmlformats.org/spreadsheetml/2006/main" count="1198" uniqueCount="273">
  <si>
    <t>День:</t>
  </si>
  <si>
    <t>первая</t>
  </si>
  <si>
    <t>Неделя:</t>
  </si>
  <si>
    <t>Сезон:</t>
  </si>
  <si>
    <t>осенне-зимний</t>
  </si>
  <si>
    <t>№ рец.</t>
  </si>
  <si>
    <t>Прием пищи, наименование блюда</t>
  </si>
  <si>
    <t>Пищевые вещества (г)</t>
  </si>
  <si>
    <t>Б</t>
  </si>
  <si>
    <t>Ж</t>
  </si>
  <si>
    <t>У</t>
  </si>
  <si>
    <t>Энергитетческая ценность (ккал)</t>
  </si>
  <si>
    <t>Витамины (мп)</t>
  </si>
  <si>
    <t>В1</t>
  </si>
  <si>
    <t>С</t>
  </si>
  <si>
    <t>А</t>
  </si>
  <si>
    <t>Е</t>
  </si>
  <si>
    <t>Са</t>
  </si>
  <si>
    <t>Р</t>
  </si>
  <si>
    <t>Mg</t>
  </si>
  <si>
    <t>Fe</t>
  </si>
  <si>
    <t>ЗАВТРАК</t>
  </si>
  <si>
    <t>Каша овсянная молочная</t>
  </si>
  <si>
    <t>масса порции (г)</t>
  </si>
  <si>
    <t>Миниральные вещества (мг)</t>
  </si>
  <si>
    <t>Кофейный напиток на молоке</t>
  </si>
  <si>
    <t>Хлеб пшеничный</t>
  </si>
  <si>
    <t>Масло сливочное несоленое</t>
  </si>
  <si>
    <t>Итого:</t>
  </si>
  <si>
    <t>Салат из свеклы с солеными огурцами</t>
  </si>
  <si>
    <t>Щи из свежей капусты</t>
  </si>
  <si>
    <t>Гуляш</t>
  </si>
  <si>
    <t>Изделия макаронные отварные</t>
  </si>
  <si>
    <t>Напиток фруктовый</t>
  </si>
  <si>
    <t>Хлеб ржаной</t>
  </si>
  <si>
    <t>ОБЕД</t>
  </si>
  <si>
    <t>ИТОГО за день:</t>
  </si>
  <si>
    <t>Белки (г)</t>
  </si>
  <si>
    <t>Жиры (г)</t>
  </si>
  <si>
    <t>Углеводы (г)</t>
  </si>
  <si>
    <t>120</t>
  </si>
  <si>
    <t>Суточная потребность</t>
  </si>
  <si>
    <t>Завтрак (25%)</t>
  </si>
  <si>
    <t>Обед (35%)</t>
  </si>
  <si>
    <t>Суточная потребность в %</t>
  </si>
  <si>
    <t>Сырники</t>
  </si>
  <si>
    <t>Соус шоколадный</t>
  </si>
  <si>
    <t>Чай с молоком и сахаром</t>
  </si>
  <si>
    <t>Плоды свежие (в ассортименте)</t>
  </si>
  <si>
    <t>Сельд с гарниром</t>
  </si>
  <si>
    <t>Солянка</t>
  </si>
  <si>
    <t>Пюре картофельное</t>
  </si>
  <si>
    <t>Напиток вишневый</t>
  </si>
  <si>
    <t>100</t>
  </si>
  <si>
    <t>Булочка</t>
  </si>
  <si>
    <t>Каша пшенная молочная</t>
  </si>
  <si>
    <t>Чай с лимоном</t>
  </si>
  <si>
    <t>Пирожок с  джемом</t>
  </si>
  <si>
    <t>Салат витаминный с растительным маслом</t>
  </si>
  <si>
    <t>Суп картофельный с рыбой</t>
  </si>
  <si>
    <t>Бефстроганов</t>
  </si>
  <si>
    <t>Каша гречневая рассыпчатая</t>
  </si>
  <si>
    <t>Запеканка из творога</t>
  </si>
  <si>
    <t>Молоко сгущенное с сахаром 8,5% жирности</t>
  </si>
  <si>
    <t>Чай с молоком с сахаром</t>
  </si>
  <si>
    <t>Салат из свежих огурцов с растительным маслом</t>
  </si>
  <si>
    <t>Рассольник Ленинградский</t>
  </si>
  <si>
    <t>Тефтели с рисом</t>
  </si>
  <si>
    <t>Капуста тушеная</t>
  </si>
  <si>
    <t>Каша манная молочная</t>
  </si>
  <si>
    <t>Каша рисовая молочная с маслом</t>
  </si>
  <si>
    <t>Чай с сахаром</t>
  </si>
  <si>
    <t>Кекс столичный</t>
  </si>
  <si>
    <t>Салат из капусты, сладкого перца и растительного масла</t>
  </si>
  <si>
    <t>Суп крестьянский с крупой</t>
  </si>
  <si>
    <t>Шницель рубленый из говядины</t>
  </si>
  <si>
    <t>Соус томатный</t>
  </si>
  <si>
    <t>Картофель отварной</t>
  </si>
  <si>
    <t>Сок фруктовый</t>
  </si>
  <si>
    <t>вторая</t>
  </si>
  <si>
    <t>Булочка любимая</t>
  </si>
  <si>
    <t>Салат из моркови с сахаром</t>
  </si>
  <si>
    <t>Суп из овощей</t>
  </si>
  <si>
    <t>Биточки рубленные куриные</t>
  </si>
  <si>
    <t>Рис отварной</t>
  </si>
  <si>
    <t>Напиток ягодный</t>
  </si>
  <si>
    <t>Омлет натуральный запеченный</t>
  </si>
  <si>
    <t>Колбаса отварная (высш сорт)</t>
  </si>
  <si>
    <t>Пирожок с рисом с яйцом</t>
  </si>
  <si>
    <t>Салат из свеклы и зеленого горошка</t>
  </si>
  <si>
    <t>Бульон куриный</t>
  </si>
  <si>
    <t>Яйцо куриное диетическое, сваренное вкрутую</t>
  </si>
  <si>
    <t>20</t>
  </si>
  <si>
    <t>Гуляш из мяса птицы</t>
  </si>
  <si>
    <t>Напиток смородина</t>
  </si>
  <si>
    <t>Каша овсяная молочная</t>
  </si>
  <si>
    <t>Сыр полутвердый жирность до 45%</t>
  </si>
  <si>
    <t>Салат из моркови и с вежих огурцов</t>
  </si>
  <si>
    <t>Суп куринный</t>
  </si>
  <si>
    <t>Рыба (филе)припущенная</t>
  </si>
  <si>
    <t>Соус ягодный</t>
  </si>
  <si>
    <t>Какао напиток на молоке</t>
  </si>
  <si>
    <t>Суп картофельный с фрикадельками</t>
  </si>
  <si>
    <t>Пельмени детские из п\ф промышленного производства с маслом сливочным</t>
  </si>
  <si>
    <t>Изделия фигурные и хлопья из круп, сладкие с молоком</t>
  </si>
  <si>
    <t>Кекс творожный</t>
  </si>
  <si>
    <t>Печень тушеная (говяжья)</t>
  </si>
  <si>
    <t>Соус сметанный</t>
  </si>
  <si>
    <t>30</t>
  </si>
  <si>
    <t>Салат из капусты с растительным маслом</t>
  </si>
  <si>
    <t>Печенье</t>
  </si>
  <si>
    <t>1 (понедельник)</t>
  </si>
  <si>
    <t>2 (вторник)</t>
  </si>
  <si>
    <t>3 (среда)</t>
  </si>
  <si>
    <t>4 (четверг)</t>
  </si>
  <si>
    <t>5 (пятница)</t>
  </si>
  <si>
    <t>6 (понедельник)</t>
  </si>
  <si>
    <t>7 (вторник)</t>
  </si>
  <si>
    <t>8 (среда)</t>
  </si>
  <si>
    <t>9 (четверг)</t>
  </si>
  <si>
    <t>10 (пятница)</t>
  </si>
  <si>
    <t>Ведомость выполнения норм потребления пищевых веществ</t>
  </si>
  <si>
    <t>норма</t>
  </si>
  <si>
    <t>Название пищевых веществ</t>
  </si>
  <si>
    <t>факт за 10 дней</t>
  </si>
  <si>
    <t>среднее в день</t>
  </si>
  <si>
    <t>выполнение % от нормы</t>
  </si>
  <si>
    <t>Энергетическая ценность (ккал)</t>
  </si>
  <si>
    <t>Витамин С (мг)</t>
  </si>
  <si>
    <t>Витамин В 1 (мг)</t>
  </si>
  <si>
    <t>Витамин А (мг)</t>
  </si>
  <si>
    <t>Витамин Е (мг)</t>
  </si>
  <si>
    <t>Кальций Са (мг)</t>
  </si>
  <si>
    <t>Фосфор Р (мг)</t>
  </si>
  <si>
    <t>Магний Mg (мг)</t>
  </si>
  <si>
    <t>Железо Fe (мг)</t>
  </si>
  <si>
    <t>Витамины (мг)</t>
  </si>
  <si>
    <t>А (мкг)</t>
  </si>
  <si>
    <t>Е (мг, ток.экв)</t>
  </si>
  <si>
    <t>№ п/п</t>
  </si>
  <si>
    <t>Ед.изм.</t>
  </si>
  <si>
    <t>Брутто за весь период</t>
  </si>
  <si>
    <t>Нетто за весь период</t>
  </si>
  <si>
    <t>Вода</t>
  </si>
  <si>
    <t>Говядина, лопаточная часть (заплечная)</t>
  </si>
  <si>
    <t>кг</t>
  </si>
  <si>
    <t>Капуста белокочанная</t>
  </si>
  <si>
    <t>Клюква</t>
  </si>
  <si>
    <t>Кофейный напиток</t>
  </si>
  <si>
    <t>г</t>
  </si>
  <si>
    <t>Лук репчатый</t>
  </si>
  <si>
    <t>Макаронные изделия</t>
  </si>
  <si>
    <t>Масло растительное</t>
  </si>
  <si>
    <t>Масло сладко-сливочное несоленое</t>
  </si>
  <si>
    <t>Масло сливочное</t>
  </si>
  <si>
    <t>Молоко</t>
  </si>
  <si>
    <t>Морковь</t>
  </si>
  <si>
    <t>Мука пшеничная</t>
  </si>
  <si>
    <t>Овсяные хлопья "Геркулес"</t>
  </si>
  <si>
    <t>Огурцы соленые</t>
  </si>
  <si>
    <t>Петрушка (корень)</t>
  </si>
  <si>
    <t>Сахар</t>
  </si>
  <si>
    <t>Свекла</t>
  </si>
  <si>
    <t>Соль поваренная пищевая</t>
  </si>
  <si>
    <t>Томат-пюре</t>
  </si>
  <si>
    <t>Фрукты</t>
  </si>
  <si>
    <t>Ванилин</t>
  </si>
  <si>
    <t>Говядина (котлетное мясо)</t>
  </si>
  <si>
    <t>Дрожжи прессованные (*эргостерин)</t>
  </si>
  <si>
    <t>Какао-порошок</t>
  </si>
  <si>
    <t>Картофель</t>
  </si>
  <si>
    <t>Курица, 1 категории</t>
  </si>
  <si>
    <t>Маслины</t>
  </si>
  <si>
    <t>Пшеничная мука, высшего сорта</t>
  </si>
  <si>
    <t>Сельдь</t>
  </si>
  <si>
    <t>Сметана</t>
  </si>
  <si>
    <t>Соль пищевая йодированная</t>
  </si>
  <si>
    <t>Творог</t>
  </si>
  <si>
    <t>Чай высшего сорта</t>
  </si>
  <si>
    <t>Яйцо</t>
  </si>
  <si>
    <t>шт (яйца)</t>
  </si>
  <si>
    <t>1 день</t>
  </si>
  <si>
    <t>2 день</t>
  </si>
  <si>
    <t>Бульон рыбный</t>
  </si>
  <si>
    <t>Гречневая крупа</t>
  </si>
  <si>
    <t>Концентрат киселя</t>
  </si>
  <si>
    <t>Лимон</t>
  </si>
  <si>
    <t>Лимонная кислота</t>
  </si>
  <si>
    <t>Минтай</t>
  </si>
  <si>
    <t>Отвар овощной</t>
  </si>
  <si>
    <t>Повидло</t>
  </si>
  <si>
    <t>Пшено</t>
  </si>
  <si>
    <t>Яблоки</t>
  </si>
  <si>
    <t>3 день</t>
  </si>
  <si>
    <t>Бульон мясной</t>
  </si>
  <si>
    <t>Крупа манная</t>
  </si>
  <si>
    <t>Крупа овсяная</t>
  </si>
  <si>
    <t>Крупа рисовая</t>
  </si>
  <si>
    <t>Огурцы</t>
  </si>
  <si>
    <t>Петрушка</t>
  </si>
  <si>
    <t>Пшеничная крупа</t>
  </si>
  <si>
    <t>Сухари</t>
  </si>
  <si>
    <t>4 день</t>
  </si>
  <si>
    <t>5 день</t>
  </si>
  <si>
    <t>Изюм</t>
  </si>
  <si>
    <t>Кислота лимонная пищевая</t>
  </si>
  <si>
    <t>Крупа перловая</t>
  </si>
  <si>
    <t>Крупа ячневая</t>
  </si>
  <si>
    <t>Пудра рафинадная</t>
  </si>
  <si>
    <t>Пшеничный хлеб</t>
  </si>
  <si>
    <t>Сода</t>
  </si>
  <si>
    <t>Сок яблочный</t>
  </si>
  <si>
    <t>6 день</t>
  </si>
  <si>
    <t>Фасоль</t>
  </si>
  <si>
    <t>7 день</t>
  </si>
  <si>
    <t>Горошек зеленый консервированный</t>
  </si>
  <si>
    <t>Колбаса вареная высшего сорта</t>
  </si>
  <si>
    <t>Мандарин</t>
  </si>
  <si>
    <t>Дрожжи прессованные</t>
  </si>
  <si>
    <t>Смородина</t>
  </si>
  <si>
    <t>Сыр "Костромской"</t>
  </si>
  <si>
    <t>Треска</t>
  </si>
  <si>
    <t>8 день</t>
  </si>
  <si>
    <t>Вишня</t>
  </si>
  <si>
    <t>9 день</t>
  </si>
  <si>
    <t>Салат сезонный</t>
  </si>
  <si>
    <t>Говядина (I категории)</t>
  </si>
  <si>
    <t>Крахмал картофельный</t>
  </si>
  <si>
    <t>Лук порей</t>
  </si>
  <si>
    <t>Помидоры (томаты)</t>
  </si>
  <si>
    <t>Редька черная</t>
  </si>
  <si>
    <t>Сметана 15,0% жирности</t>
  </si>
  <si>
    <t>Смородина черная</t>
  </si>
  <si>
    <t>Яблоки сушеные</t>
  </si>
  <si>
    <t>10 день</t>
  </si>
  <si>
    <t>Говядина, подлопаточная часть</t>
  </si>
  <si>
    <t>Колбаса вареная, "Молочная"</t>
  </si>
  <si>
    <t>Печень говяжья</t>
  </si>
  <si>
    <t>Печенье сахарное из муки первого сорта</t>
  </si>
  <si>
    <t>Ведомость выполнения норм пищевых продуктов</t>
  </si>
  <si>
    <t>Наименование продуктов</t>
  </si>
  <si>
    <t>Колбасные изделия</t>
  </si>
  <si>
    <t>Сыр</t>
  </si>
  <si>
    <t>Чай</t>
  </si>
  <si>
    <t>Какао</t>
  </si>
  <si>
    <t>Соль</t>
  </si>
  <si>
    <t>мл</t>
  </si>
  <si>
    <t xml:space="preserve">Дрожжи прессованные </t>
  </si>
  <si>
    <t>Мясо</t>
  </si>
  <si>
    <t>Молоко и кисломолочные продукты</t>
  </si>
  <si>
    <t>Макаронные изд-я</t>
  </si>
  <si>
    <t>Крупы</t>
  </si>
  <si>
    <t xml:space="preserve">Бобовые </t>
  </si>
  <si>
    <t>Сухари пшеничные</t>
  </si>
  <si>
    <t>Овощи</t>
  </si>
  <si>
    <t>Сухофрукты</t>
  </si>
  <si>
    <t>Фрукты св или сок</t>
  </si>
  <si>
    <t>Специи</t>
  </si>
  <si>
    <t>Дрожжи</t>
  </si>
  <si>
    <t>норма брутто (г,мл)</t>
  </si>
  <si>
    <t xml:space="preserve"> отклонение от нормы в %  (-,+)</t>
  </si>
  <si>
    <t>Компот из сухофруктов</t>
  </si>
  <si>
    <t>200</t>
  </si>
  <si>
    <t xml:space="preserve">Котлеты рубленные </t>
  </si>
  <si>
    <t>Сладкий перец</t>
  </si>
  <si>
    <t>Курица  (котлетное мясо)</t>
  </si>
  <si>
    <t>Рыба, в т.ч. Сельдь</t>
  </si>
  <si>
    <t>15.14</t>
  </si>
  <si>
    <t>180</t>
  </si>
  <si>
    <t>СанПиН 2.4.5.2409-08    (11 лет и старше)</t>
  </si>
  <si>
    <t>отклонение от нормы                 (-,+)</t>
  </si>
  <si>
    <t>Выборка продуктов по меню для категории                                "Учащиеся 11 лет и старше"</t>
  </si>
  <si>
    <t>Возрастная категория: 11 лет и старше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</si>
</sst>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;[Red]0.00"/>
    <numFmt numFmtId="166" formatCode="0.000"/>
    <numFmt numFmtId="167" formatCode="0.0%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b/>
      <sz val="9"/>
      <name val="Arial Cyr"/>
      <charset val="204"/>
    </font>
    <font>
      <b/>
      <sz val="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6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/>
    </xf>
    <xf numFmtId="9" fontId="6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" fontId="0" fillId="0" borderId="1" xfId="0" applyNumberForma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K344"/>
  <sheetViews>
    <sheetView tabSelected="1" topLeftCell="A61" workbookViewId="0">
      <selection activeCell="W78" sqref="W78"/>
    </sheetView>
  </sheetViews>
  <sheetFormatPr defaultRowHeight="15"/>
  <cols>
    <col min="1" max="1" width="4.85546875" customWidth="1"/>
    <col min="2" max="2" width="6.7109375" customWidth="1"/>
    <col min="5" max="5" width="10.28515625" customWidth="1"/>
    <col min="6" max="6" width="7.42578125" customWidth="1"/>
    <col min="7" max="7" width="6.28515625" customWidth="1"/>
    <col min="8" max="8" width="6.85546875" customWidth="1"/>
    <col min="9" max="9" width="6.140625" customWidth="1"/>
    <col min="10" max="10" width="10.140625" customWidth="1"/>
    <col min="11" max="11" width="5.7109375" customWidth="1"/>
    <col min="12" max="13" width="5.85546875" customWidth="1"/>
    <col min="14" max="14" width="7.42578125" customWidth="1"/>
    <col min="15" max="15" width="6.140625" customWidth="1"/>
    <col min="16" max="16" width="6.28515625" customWidth="1"/>
    <col min="17" max="17" width="6.7109375" customWidth="1"/>
    <col min="18" max="18" width="6.28515625" customWidth="1"/>
    <col min="19" max="19" width="6.7109375" customWidth="1"/>
    <col min="20" max="20" width="4.5703125" customWidth="1"/>
    <col min="21" max="21" width="46.85546875" customWidth="1"/>
    <col min="23" max="23" width="13.140625" customWidth="1"/>
    <col min="24" max="24" width="11.5703125" customWidth="1"/>
  </cols>
  <sheetData>
    <row r="1" spans="2:37">
      <c r="B1" s="9" t="s">
        <v>0</v>
      </c>
      <c r="C1" s="12" t="s">
        <v>111</v>
      </c>
      <c r="D1" s="12"/>
      <c r="E1" s="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2:37">
      <c r="B2" s="9" t="s">
        <v>2</v>
      </c>
      <c r="C2" s="118" t="s">
        <v>1</v>
      </c>
      <c r="D2" s="118"/>
      <c r="E2" s="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2:37">
      <c r="B3" s="9" t="s">
        <v>3</v>
      </c>
      <c r="C3" s="118" t="s">
        <v>4</v>
      </c>
      <c r="D3" s="118"/>
      <c r="E3" s="9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2:37">
      <c r="B4" s="118" t="s">
        <v>272</v>
      </c>
      <c r="C4" s="118"/>
      <c r="D4" s="118"/>
      <c r="E4" s="11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2:37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15"/>
    </row>
    <row r="6" spans="2:37" ht="52.5" customHeight="1">
      <c r="B6" s="114" t="s">
        <v>5</v>
      </c>
      <c r="C6" s="115" t="s">
        <v>6</v>
      </c>
      <c r="D6" s="115"/>
      <c r="E6" s="115"/>
      <c r="F6" s="116" t="s">
        <v>23</v>
      </c>
      <c r="G6" s="115" t="s">
        <v>7</v>
      </c>
      <c r="H6" s="115"/>
      <c r="I6" s="115"/>
      <c r="J6" s="114" t="s">
        <v>11</v>
      </c>
      <c r="K6" s="115" t="s">
        <v>136</v>
      </c>
      <c r="L6" s="115"/>
      <c r="M6" s="115"/>
      <c r="N6" s="115"/>
      <c r="O6" s="114" t="s">
        <v>24</v>
      </c>
      <c r="P6" s="114"/>
      <c r="Q6" s="114"/>
      <c r="R6" s="114"/>
      <c r="S6" s="31"/>
      <c r="AH6" s="103"/>
      <c r="AI6" s="103"/>
      <c r="AJ6" s="103"/>
      <c r="AK6" s="103"/>
    </row>
    <row r="7" spans="2:37" ht="24">
      <c r="B7" s="114"/>
      <c r="C7" s="115"/>
      <c r="D7" s="115"/>
      <c r="E7" s="115"/>
      <c r="F7" s="116"/>
      <c r="G7" s="7" t="s">
        <v>8</v>
      </c>
      <c r="H7" s="7" t="s">
        <v>9</v>
      </c>
      <c r="I7" s="7" t="s">
        <v>10</v>
      </c>
      <c r="J7" s="114"/>
      <c r="K7" s="8" t="s">
        <v>13</v>
      </c>
      <c r="L7" s="8" t="s">
        <v>14</v>
      </c>
      <c r="M7" s="8" t="s">
        <v>137</v>
      </c>
      <c r="N7" s="16" t="s">
        <v>138</v>
      </c>
      <c r="O7" s="8" t="s">
        <v>17</v>
      </c>
      <c r="P7" s="8" t="s">
        <v>18</v>
      </c>
      <c r="Q7" s="8" t="s">
        <v>19</v>
      </c>
      <c r="R7" s="8" t="s">
        <v>20</v>
      </c>
      <c r="S7" s="32"/>
    </row>
    <row r="8" spans="2:37" ht="15.75" customHeight="1">
      <c r="B8" s="7">
        <v>1</v>
      </c>
      <c r="C8" s="108">
        <v>2</v>
      </c>
      <c r="D8" s="109"/>
      <c r="E8" s="110"/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33"/>
      <c r="Y8" s="45"/>
      <c r="Z8" s="45"/>
      <c r="AA8" s="45"/>
      <c r="AB8" s="45"/>
      <c r="AC8" s="45"/>
      <c r="AD8" s="45"/>
      <c r="AE8" s="45"/>
      <c r="AF8" s="45"/>
      <c r="AG8" s="45"/>
    </row>
    <row r="9" spans="2:37" ht="14.25" customHeight="1">
      <c r="B9" s="108" t="s">
        <v>21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10"/>
      <c r="S9" s="33"/>
    </row>
    <row r="10" spans="2:37">
      <c r="B10" s="53">
        <v>627</v>
      </c>
      <c r="C10" s="100" t="s">
        <v>22</v>
      </c>
      <c r="D10" s="101"/>
      <c r="E10" s="102"/>
      <c r="F10" s="5">
        <v>200</v>
      </c>
      <c r="G10" s="11">
        <v>6.74</v>
      </c>
      <c r="H10" s="11">
        <v>10.28</v>
      </c>
      <c r="I10" s="11">
        <v>15.46</v>
      </c>
      <c r="J10" s="11">
        <v>181.26</v>
      </c>
      <c r="K10" s="11">
        <v>0.17</v>
      </c>
      <c r="L10" s="11">
        <v>0.63</v>
      </c>
      <c r="M10" s="11">
        <v>26.62</v>
      </c>
      <c r="N10" s="11">
        <v>0.55000000000000004</v>
      </c>
      <c r="O10" s="11">
        <v>145.41999999999999</v>
      </c>
      <c r="P10" s="11">
        <v>202.3</v>
      </c>
      <c r="Q10" s="11">
        <v>56.51</v>
      </c>
      <c r="R10" s="11">
        <v>1.31</v>
      </c>
      <c r="S10" s="34"/>
      <c r="Y10" s="43"/>
      <c r="Z10" s="43"/>
      <c r="AA10" s="43"/>
      <c r="AB10" s="43"/>
      <c r="AC10" s="43"/>
      <c r="AD10" s="43"/>
    </row>
    <row r="11" spans="2:37" ht="12.75" customHeight="1">
      <c r="B11" s="53">
        <v>501</v>
      </c>
      <c r="C11" s="100" t="s">
        <v>25</v>
      </c>
      <c r="D11" s="101"/>
      <c r="E11" s="102"/>
      <c r="F11" s="5">
        <v>200</v>
      </c>
      <c r="G11" s="11">
        <v>3.79</v>
      </c>
      <c r="H11" s="11">
        <v>3.4</v>
      </c>
      <c r="I11" s="11">
        <v>25.47</v>
      </c>
      <c r="J11" s="11">
        <v>151.80000000000001</v>
      </c>
      <c r="K11" s="11">
        <v>2.42</v>
      </c>
      <c r="L11" s="11">
        <v>0.6</v>
      </c>
      <c r="M11" s="11">
        <v>15</v>
      </c>
      <c r="N11" s="11">
        <v>0</v>
      </c>
      <c r="O11" s="11">
        <v>141.47999999999999</v>
      </c>
      <c r="P11" s="11">
        <v>114.84</v>
      </c>
      <c r="Q11" s="11">
        <v>30</v>
      </c>
      <c r="R11" s="11">
        <v>1.75</v>
      </c>
      <c r="S11" s="34"/>
    </row>
    <row r="12" spans="2:37" ht="13.5" customHeight="1">
      <c r="B12" s="53"/>
      <c r="C12" s="100" t="s">
        <v>26</v>
      </c>
      <c r="D12" s="101"/>
      <c r="E12" s="102"/>
      <c r="F12" s="5">
        <v>80</v>
      </c>
      <c r="G12" s="11">
        <v>1.5</v>
      </c>
      <c r="H12" s="11">
        <v>0.57999999999999996</v>
      </c>
      <c r="I12" s="11">
        <v>10.28</v>
      </c>
      <c r="J12" s="11">
        <v>78.8</v>
      </c>
      <c r="K12" s="11">
        <v>0.02</v>
      </c>
      <c r="L12" s="11">
        <v>0</v>
      </c>
      <c r="M12" s="11">
        <v>0</v>
      </c>
      <c r="N12" s="11">
        <v>0.34</v>
      </c>
      <c r="O12" s="11">
        <v>4.7</v>
      </c>
      <c r="P12" s="11">
        <v>16.8</v>
      </c>
      <c r="Q12" s="11">
        <v>2.6</v>
      </c>
      <c r="R12" s="11">
        <v>0.24</v>
      </c>
      <c r="S12" s="34"/>
      <c r="Y12" s="43"/>
    </row>
    <row r="13" spans="2:37" ht="12.75" customHeight="1">
      <c r="B13" s="53"/>
      <c r="C13" s="100" t="s">
        <v>27</v>
      </c>
      <c r="D13" s="101"/>
      <c r="E13" s="102"/>
      <c r="F13" s="5">
        <v>20</v>
      </c>
      <c r="G13" s="11">
        <v>0.16</v>
      </c>
      <c r="H13" s="11">
        <v>16.5</v>
      </c>
      <c r="I13" s="11">
        <v>0.16</v>
      </c>
      <c r="J13" s="11">
        <v>149.75</v>
      </c>
      <c r="K13" s="11">
        <v>0</v>
      </c>
      <c r="L13" s="11">
        <v>0</v>
      </c>
      <c r="M13" s="11">
        <v>60</v>
      </c>
      <c r="N13" s="11">
        <v>0.2</v>
      </c>
      <c r="O13" s="11">
        <v>2.4</v>
      </c>
      <c r="P13" s="11">
        <v>3.8</v>
      </c>
      <c r="Q13" s="11">
        <v>0</v>
      </c>
      <c r="R13" s="11">
        <v>0.04</v>
      </c>
      <c r="S13" s="34"/>
      <c r="Y13" s="43"/>
    </row>
    <row r="14" spans="2:37" ht="13.5" customHeight="1">
      <c r="B14" s="53"/>
      <c r="C14" s="100" t="s">
        <v>48</v>
      </c>
      <c r="D14" s="101"/>
      <c r="E14" s="102"/>
      <c r="F14" s="25">
        <v>100</v>
      </c>
      <c r="G14" s="11">
        <v>0.56000000000000005</v>
      </c>
      <c r="H14" s="11">
        <v>0.56000000000000005</v>
      </c>
      <c r="I14" s="11">
        <v>13.72</v>
      </c>
      <c r="J14" s="11">
        <v>65.8</v>
      </c>
      <c r="K14" s="11">
        <v>0.04</v>
      </c>
      <c r="L14" s="11">
        <v>14</v>
      </c>
      <c r="M14" s="11">
        <v>34</v>
      </c>
      <c r="N14" s="11">
        <v>0.28000000000000003</v>
      </c>
      <c r="O14" s="11">
        <v>22.4</v>
      </c>
      <c r="P14" s="11">
        <v>15.4</v>
      </c>
      <c r="Q14" s="11">
        <v>12.6</v>
      </c>
      <c r="R14" s="11">
        <v>3.08</v>
      </c>
      <c r="S14" s="35"/>
      <c r="Y14" s="43"/>
    </row>
    <row r="15" spans="2:37" ht="13.5" customHeight="1">
      <c r="B15" s="53"/>
      <c r="C15" s="100" t="s">
        <v>96</v>
      </c>
      <c r="D15" s="101"/>
      <c r="E15" s="102"/>
      <c r="F15" s="5">
        <v>20</v>
      </c>
      <c r="G15" s="11">
        <v>4.6399999999999997</v>
      </c>
      <c r="H15" s="11">
        <v>5.9</v>
      </c>
      <c r="I15" s="11">
        <v>0</v>
      </c>
      <c r="J15" s="11">
        <v>59.8</v>
      </c>
      <c r="K15" s="11">
        <v>0</v>
      </c>
      <c r="L15" s="11">
        <v>0.14000000000000001</v>
      </c>
      <c r="M15" s="11">
        <v>52</v>
      </c>
      <c r="N15" s="11">
        <v>0.1</v>
      </c>
      <c r="O15" s="11">
        <v>44</v>
      </c>
      <c r="P15" s="11">
        <v>108</v>
      </c>
      <c r="Q15" s="11">
        <v>7</v>
      </c>
      <c r="R15" s="11">
        <v>0.2</v>
      </c>
      <c r="S15" s="35"/>
      <c r="Y15" s="43"/>
    </row>
    <row r="16" spans="2:37" ht="18.75" customHeight="1">
      <c r="B16" s="24"/>
      <c r="C16" s="105" t="s">
        <v>28</v>
      </c>
      <c r="D16" s="106"/>
      <c r="E16" s="107"/>
      <c r="F16" s="5"/>
      <c r="G16" s="13">
        <f>SUM(G10:G15)</f>
        <v>17.39</v>
      </c>
      <c r="H16" s="13">
        <f t="shared" ref="H16:R16" si="0">SUM(H10:H15)</f>
        <v>37.22</v>
      </c>
      <c r="I16" s="13">
        <f t="shared" si="0"/>
        <v>65.09</v>
      </c>
      <c r="J16" s="13">
        <f t="shared" si="0"/>
        <v>687.20999999999992</v>
      </c>
      <c r="K16" s="13">
        <f t="shared" si="0"/>
        <v>2.65</v>
      </c>
      <c r="L16" s="13">
        <f t="shared" si="0"/>
        <v>15.370000000000001</v>
      </c>
      <c r="M16" s="13">
        <f t="shared" si="0"/>
        <v>187.62</v>
      </c>
      <c r="N16" s="13">
        <f t="shared" si="0"/>
        <v>1.4700000000000002</v>
      </c>
      <c r="O16" s="13">
        <f t="shared" si="0"/>
        <v>360.39999999999992</v>
      </c>
      <c r="P16" s="13">
        <f t="shared" si="0"/>
        <v>461.14</v>
      </c>
      <c r="Q16" s="13">
        <f t="shared" si="0"/>
        <v>108.70999999999998</v>
      </c>
      <c r="R16" s="13">
        <f t="shared" si="0"/>
        <v>6.62</v>
      </c>
      <c r="S16" s="36"/>
      <c r="Y16" s="43"/>
    </row>
    <row r="17" spans="2:36" ht="15.75" customHeight="1">
      <c r="B17" s="108" t="s">
        <v>35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10"/>
      <c r="S17" s="33"/>
      <c r="Y17" s="43"/>
    </row>
    <row r="18" spans="2:36" ht="26.25" customHeight="1">
      <c r="B18" s="5">
        <v>53</v>
      </c>
      <c r="C18" s="111" t="s">
        <v>29</v>
      </c>
      <c r="D18" s="112"/>
      <c r="E18" s="113"/>
      <c r="F18" s="5">
        <v>100</v>
      </c>
      <c r="G18" s="11">
        <v>1.36</v>
      </c>
      <c r="H18" s="11">
        <v>8.09</v>
      </c>
      <c r="I18" s="11">
        <v>7.65</v>
      </c>
      <c r="J18" s="11">
        <v>108.92</v>
      </c>
      <c r="K18" s="11">
        <v>0.02</v>
      </c>
      <c r="L18" s="11">
        <v>9</v>
      </c>
      <c r="M18" s="11">
        <v>36</v>
      </c>
      <c r="N18" s="11">
        <v>3.62</v>
      </c>
      <c r="O18" s="11">
        <v>33.75</v>
      </c>
      <c r="P18" s="11">
        <v>39.11</v>
      </c>
      <c r="Q18" s="11">
        <v>20.100000000000001</v>
      </c>
      <c r="R18" s="11">
        <v>1.25</v>
      </c>
      <c r="S18" s="34"/>
    </row>
    <row r="19" spans="2:36">
      <c r="B19" s="53">
        <v>140</v>
      </c>
      <c r="C19" s="100" t="s">
        <v>30</v>
      </c>
      <c r="D19" s="101"/>
      <c r="E19" s="102"/>
      <c r="F19" s="5">
        <v>250</v>
      </c>
      <c r="G19" s="11">
        <v>3.08</v>
      </c>
      <c r="H19" s="11">
        <v>3.06</v>
      </c>
      <c r="I19" s="11">
        <v>7.46</v>
      </c>
      <c r="J19" s="11">
        <v>68.94</v>
      </c>
      <c r="K19" s="11">
        <v>0.06</v>
      </c>
      <c r="L19" s="11">
        <v>19.559999999999999</v>
      </c>
      <c r="M19" s="11">
        <v>7.5</v>
      </c>
      <c r="N19" s="11">
        <v>1.28</v>
      </c>
      <c r="O19" s="11">
        <v>153.66999999999999</v>
      </c>
      <c r="P19" s="11">
        <v>46.14</v>
      </c>
      <c r="Q19" s="11">
        <v>20.99</v>
      </c>
      <c r="R19" s="11">
        <v>0.73</v>
      </c>
      <c r="S19" s="34"/>
    </row>
    <row r="20" spans="2:36" ht="13.5" customHeight="1">
      <c r="B20" s="53">
        <v>368</v>
      </c>
      <c r="C20" s="100" t="s">
        <v>31</v>
      </c>
      <c r="D20" s="101"/>
      <c r="E20" s="102"/>
      <c r="F20" s="27" t="s">
        <v>53</v>
      </c>
      <c r="G20" s="26">
        <v>21.68</v>
      </c>
      <c r="H20" s="26">
        <v>24.21</v>
      </c>
      <c r="I20" s="26">
        <v>6.74</v>
      </c>
      <c r="J20" s="26">
        <v>236.53</v>
      </c>
      <c r="K20" s="26">
        <v>0.06</v>
      </c>
      <c r="L20" s="26">
        <v>92.9</v>
      </c>
      <c r="M20" s="26">
        <v>453</v>
      </c>
      <c r="N20" s="26">
        <v>0.59</v>
      </c>
      <c r="O20" s="26">
        <v>16.760000000000002</v>
      </c>
      <c r="P20" s="26">
        <v>23.3</v>
      </c>
      <c r="Q20" s="26">
        <v>167.03</v>
      </c>
      <c r="R20" s="26">
        <v>2.79</v>
      </c>
      <c r="S20" s="35"/>
      <c r="U20" s="99"/>
      <c r="V20" s="99"/>
      <c r="W20" s="99"/>
      <c r="X20" s="77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</row>
    <row r="21" spans="2:36" ht="15" customHeight="1">
      <c r="B21" s="53">
        <v>291</v>
      </c>
      <c r="C21" s="100" t="s">
        <v>32</v>
      </c>
      <c r="D21" s="101"/>
      <c r="E21" s="102"/>
      <c r="F21" s="38">
        <v>180</v>
      </c>
      <c r="G21" s="11">
        <v>8.18</v>
      </c>
      <c r="H21" s="11">
        <v>10.61</v>
      </c>
      <c r="I21" s="11">
        <v>48.15</v>
      </c>
      <c r="J21" s="11">
        <v>256.58</v>
      </c>
      <c r="K21" s="11">
        <v>0.08</v>
      </c>
      <c r="L21" s="11">
        <v>0</v>
      </c>
      <c r="M21" s="11">
        <v>13.5</v>
      </c>
      <c r="N21" s="11">
        <v>0.79</v>
      </c>
      <c r="O21" s="11">
        <v>15.55</v>
      </c>
      <c r="P21" s="11">
        <v>45.44</v>
      </c>
      <c r="Q21" s="11">
        <v>8.32</v>
      </c>
      <c r="R21" s="11">
        <v>0.85</v>
      </c>
      <c r="S21" s="34"/>
    </row>
    <row r="22" spans="2:36" ht="13.5" customHeight="1">
      <c r="B22" s="53">
        <v>520</v>
      </c>
      <c r="C22" s="100" t="s">
        <v>33</v>
      </c>
      <c r="D22" s="101"/>
      <c r="E22" s="102"/>
      <c r="F22" s="5">
        <v>200</v>
      </c>
      <c r="G22" s="11">
        <v>0</v>
      </c>
      <c r="H22" s="11">
        <v>5.0000000000000001E-3</v>
      </c>
      <c r="I22" s="11">
        <v>15.98</v>
      </c>
      <c r="J22" s="11">
        <v>63.84</v>
      </c>
      <c r="K22" s="11">
        <v>4.0000000000000001E-3</v>
      </c>
      <c r="L22" s="11">
        <v>0</v>
      </c>
      <c r="M22" s="11">
        <v>25</v>
      </c>
      <c r="N22" s="11">
        <v>0</v>
      </c>
      <c r="O22" s="11">
        <v>0.48</v>
      </c>
      <c r="P22" s="11">
        <v>0</v>
      </c>
      <c r="Q22" s="11">
        <v>0</v>
      </c>
      <c r="R22" s="11">
        <v>0.05</v>
      </c>
      <c r="S22" s="34"/>
    </row>
    <row r="23" spans="2:36" ht="13.5" customHeight="1">
      <c r="B23" s="53"/>
      <c r="C23" s="100" t="s">
        <v>26</v>
      </c>
      <c r="D23" s="101"/>
      <c r="E23" s="102"/>
      <c r="F23" s="5">
        <v>100</v>
      </c>
      <c r="G23" s="11">
        <v>3</v>
      </c>
      <c r="H23" s="11">
        <v>1.1599999999999999</v>
      </c>
      <c r="I23" s="11">
        <v>20.56</v>
      </c>
      <c r="J23" s="11">
        <v>104.8</v>
      </c>
      <c r="K23" s="11">
        <v>0.04</v>
      </c>
      <c r="L23" s="11">
        <v>0</v>
      </c>
      <c r="M23" s="11">
        <v>0</v>
      </c>
      <c r="N23" s="11">
        <v>0.67600000000000005</v>
      </c>
      <c r="O23" s="11">
        <v>9.4</v>
      </c>
      <c r="P23" s="11">
        <v>33.6</v>
      </c>
      <c r="Q23" s="11">
        <v>5.2</v>
      </c>
      <c r="R23" s="11">
        <v>0.48</v>
      </c>
      <c r="S23" s="34"/>
    </row>
    <row r="24" spans="2:36">
      <c r="B24" s="53"/>
      <c r="C24" s="100" t="s">
        <v>34</v>
      </c>
      <c r="D24" s="101"/>
      <c r="E24" s="102"/>
      <c r="F24" s="5">
        <v>120</v>
      </c>
      <c r="G24" s="11">
        <v>1.1200000000000001</v>
      </c>
      <c r="H24" s="11">
        <v>0.22</v>
      </c>
      <c r="I24" s="11">
        <v>9.8800000000000008</v>
      </c>
      <c r="J24" s="11">
        <v>105.6</v>
      </c>
      <c r="K24" s="11">
        <v>0.02</v>
      </c>
      <c r="L24" s="11">
        <v>0</v>
      </c>
      <c r="M24" s="11">
        <v>0</v>
      </c>
      <c r="N24" s="11">
        <v>0.18</v>
      </c>
      <c r="O24" s="11">
        <v>50</v>
      </c>
      <c r="P24" s="11">
        <v>50</v>
      </c>
      <c r="Q24" s="11">
        <v>5</v>
      </c>
      <c r="R24" s="11">
        <v>0.62</v>
      </c>
      <c r="S24" s="34"/>
    </row>
    <row r="25" spans="2:36">
      <c r="B25" s="24"/>
      <c r="C25" s="105" t="s">
        <v>28</v>
      </c>
      <c r="D25" s="106"/>
      <c r="E25" s="107"/>
      <c r="F25" s="5"/>
      <c r="G25" s="13">
        <f>SUM(G18:G24)</f>
        <v>38.419999999999995</v>
      </c>
      <c r="H25" s="13">
        <f t="shared" ref="H25:R25" si="1">SUM(H18:H24)</f>
        <v>47.354999999999997</v>
      </c>
      <c r="I25" s="13">
        <f t="shared" si="1"/>
        <v>116.42</v>
      </c>
      <c r="J25" s="13">
        <f t="shared" si="1"/>
        <v>945.21</v>
      </c>
      <c r="K25" s="13">
        <f t="shared" si="1"/>
        <v>0.28400000000000003</v>
      </c>
      <c r="L25" s="13">
        <f t="shared" si="1"/>
        <v>121.46000000000001</v>
      </c>
      <c r="M25" s="13">
        <f t="shared" si="1"/>
        <v>535</v>
      </c>
      <c r="N25" s="13">
        <f t="shared" si="1"/>
        <v>7.1360000000000001</v>
      </c>
      <c r="O25" s="13">
        <f t="shared" si="1"/>
        <v>279.61</v>
      </c>
      <c r="P25" s="13">
        <f t="shared" si="1"/>
        <v>237.59</v>
      </c>
      <c r="Q25" s="13">
        <f t="shared" si="1"/>
        <v>226.64</v>
      </c>
      <c r="R25" s="13">
        <f t="shared" si="1"/>
        <v>6.7699999999999987</v>
      </c>
      <c r="S25" s="36"/>
    </row>
    <row r="26" spans="2:36" ht="15.75" customHeight="1">
      <c r="B26" s="24"/>
      <c r="C26" s="105" t="s">
        <v>36</v>
      </c>
      <c r="D26" s="106"/>
      <c r="E26" s="107"/>
      <c r="F26" s="5"/>
      <c r="G26" s="14">
        <f>G16+G25</f>
        <v>55.809999999999995</v>
      </c>
      <c r="H26" s="14">
        <f t="shared" ref="H26:R26" si="2">H16+H25</f>
        <v>84.574999999999989</v>
      </c>
      <c r="I26" s="14">
        <f t="shared" si="2"/>
        <v>181.51</v>
      </c>
      <c r="J26" s="14">
        <f t="shared" si="2"/>
        <v>1632.42</v>
      </c>
      <c r="K26" s="14">
        <f t="shared" si="2"/>
        <v>2.9340000000000002</v>
      </c>
      <c r="L26" s="14">
        <f t="shared" si="2"/>
        <v>136.83000000000001</v>
      </c>
      <c r="M26" s="14">
        <f t="shared" si="2"/>
        <v>722.62</v>
      </c>
      <c r="N26" s="14">
        <f t="shared" si="2"/>
        <v>8.6059999999999999</v>
      </c>
      <c r="O26" s="14">
        <f t="shared" si="2"/>
        <v>640.01</v>
      </c>
      <c r="P26" s="14">
        <f t="shared" si="2"/>
        <v>698.73</v>
      </c>
      <c r="Q26" s="14">
        <f t="shared" si="2"/>
        <v>335.34999999999997</v>
      </c>
      <c r="R26" s="14">
        <f t="shared" si="2"/>
        <v>13.389999999999999</v>
      </c>
      <c r="S26" s="37"/>
    </row>
    <row r="27" spans="2:36" ht="13.5" customHeight="1">
      <c r="B27" s="24"/>
      <c r="C27" s="104" t="s">
        <v>41</v>
      </c>
      <c r="D27" s="104"/>
      <c r="E27" s="104"/>
      <c r="F27" s="24"/>
      <c r="G27" s="28"/>
      <c r="H27" s="28"/>
      <c r="I27" s="28"/>
      <c r="J27" s="28">
        <v>2713</v>
      </c>
      <c r="K27" s="4"/>
      <c r="L27" s="4"/>
      <c r="M27" s="4"/>
      <c r="N27" s="4"/>
      <c r="O27" s="4"/>
      <c r="P27" s="4"/>
      <c r="Q27" s="4"/>
      <c r="R27" s="4"/>
      <c r="S27" s="4"/>
    </row>
    <row r="28" spans="2:36" ht="12" customHeight="1">
      <c r="B28" s="24"/>
      <c r="C28" s="119" t="s">
        <v>44</v>
      </c>
      <c r="D28" s="120"/>
      <c r="E28" s="121"/>
      <c r="F28" s="24"/>
      <c r="G28" s="28"/>
      <c r="H28" s="28"/>
      <c r="I28" s="28"/>
      <c r="J28" s="30">
        <f>J26*100%/J27</f>
        <v>0.60170291190563951</v>
      </c>
      <c r="K28" s="4"/>
      <c r="L28" s="4"/>
      <c r="M28" s="4"/>
      <c r="N28" s="4"/>
      <c r="O28" s="4"/>
      <c r="P28" s="4"/>
      <c r="Q28" s="4"/>
      <c r="R28" s="4"/>
      <c r="S28" s="4"/>
    </row>
    <row r="29" spans="2:36" ht="15.75" customHeight="1">
      <c r="B29" s="24"/>
      <c r="C29" s="104" t="s">
        <v>42</v>
      </c>
      <c r="D29" s="104"/>
      <c r="E29" s="104"/>
      <c r="F29" s="24"/>
      <c r="G29" s="24"/>
      <c r="H29" s="24"/>
      <c r="I29" s="24"/>
      <c r="J29" s="29">
        <f>J16*100%/J27</f>
        <v>0.25330261702911905</v>
      </c>
      <c r="K29" s="4"/>
      <c r="L29" s="4"/>
      <c r="M29" s="4"/>
      <c r="N29" s="4"/>
      <c r="O29" s="4"/>
      <c r="P29" s="4"/>
      <c r="Q29" s="4"/>
      <c r="R29" s="4"/>
      <c r="S29" s="4"/>
    </row>
    <row r="30" spans="2:36" ht="12.75" customHeight="1">
      <c r="B30" s="24"/>
      <c r="C30" s="104" t="s">
        <v>43</v>
      </c>
      <c r="D30" s="104"/>
      <c r="E30" s="104"/>
      <c r="F30" s="24"/>
      <c r="G30" s="24"/>
      <c r="H30" s="24"/>
      <c r="I30" s="24"/>
      <c r="J30" s="29">
        <f>J25*100%/J27</f>
        <v>0.34840029487652047</v>
      </c>
      <c r="K30" s="4"/>
      <c r="L30" s="4"/>
      <c r="M30" s="4"/>
      <c r="N30" s="4"/>
      <c r="O30" s="4"/>
      <c r="P30" s="4"/>
      <c r="Q30" s="4"/>
      <c r="R30" s="4"/>
      <c r="S30" s="4"/>
    </row>
    <row r="31" spans="2:36">
      <c r="B31" s="42" t="s">
        <v>0</v>
      </c>
      <c r="C31" s="117" t="s">
        <v>112</v>
      </c>
      <c r="D31" s="117"/>
      <c r="E31" s="4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36">
      <c r="B32" s="42" t="s">
        <v>2</v>
      </c>
      <c r="C32" s="117" t="s">
        <v>1</v>
      </c>
      <c r="D32" s="117"/>
      <c r="E32" s="4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35">
      <c r="B33" s="42" t="s">
        <v>3</v>
      </c>
      <c r="C33" s="117" t="s">
        <v>4</v>
      </c>
      <c r="D33" s="117"/>
      <c r="E33" s="4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35">
      <c r="B34" s="118" t="s">
        <v>272</v>
      </c>
      <c r="C34" s="118"/>
      <c r="D34" s="118"/>
      <c r="E34" s="118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V34" s="45"/>
      <c r="W34" s="45"/>
    </row>
    <row r="35" spans="2:35" ht="16.5" customHeight="1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54"/>
      <c r="U35" s="54"/>
      <c r="V35" s="54"/>
      <c r="W35" s="19"/>
      <c r="X35" s="19"/>
      <c r="Y35" s="20"/>
      <c r="Z35" s="20"/>
    </row>
    <row r="36" spans="2:35">
      <c r="B36" s="114" t="s">
        <v>5</v>
      </c>
      <c r="C36" s="115" t="s">
        <v>6</v>
      </c>
      <c r="D36" s="115"/>
      <c r="E36" s="115"/>
      <c r="F36" s="116" t="s">
        <v>23</v>
      </c>
      <c r="G36" s="115" t="s">
        <v>7</v>
      </c>
      <c r="H36" s="115"/>
      <c r="I36" s="115"/>
      <c r="J36" s="114" t="s">
        <v>11</v>
      </c>
      <c r="K36" s="115" t="s">
        <v>12</v>
      </c>
      <c r="L36" s="115"/>
      <c r="M36" s="115"/>
      <c r="N36" s="115"/>
      <c r="O36" s="114" t="s">
        <v>24</v>
      </c>
      <c r="P36" s="114"/>
      <c r="Q36" s="114"/>
      <c r="R36" s="114"/>
      <c r="S36" s="31"/>
      <c r="T36" s="46"/>
      <c r="U36" s="46"/>
      <c r="V36" s="46"/>
      <c r="W36" s="18"/>
      <c r="X36" s="2"/>
      <c r="Y36" s="3"/>
      <c r="Z36" s="3"/>
    </row>
    <row r="37" spans="2:35" ht="31.5" customHeight="1">
      <c r="B37" s="114"/>
      <c r="C37" s="115"/>
      <c r="D37" s="115"/>
      <c r="E37" s="115"/>
      <c r="F37" s="116"/>
      <c r="G37" s="7" t="s">
        <v>8</v>
      </c>
      <c r="H37" s="7" t="s">
        <v>9</v>
      </c>
      <c r="I37" s="7" t="s">
        <v>10</v>
      </c>
      <c r="J37" s="114"/>
      <c r="K37" s="8" t="s">
        <v>13</v>
      </c>
      <c r="L37" s="8" t="s">
        <v>14</v>
      </c>
      <c r="M37" s="8" t="s">
        <v>15</v>
      </c>
      <c r="N37" s="8" t="s">
        <v>16</v>
      </c>
      <c r="O37" s="8" t="s">
        <v>17</v>
      </c>
      <c r="P37" s="8" t="s">
        <v>18</v>
      </c>
      <c r="Q37" s="8" t="s">
        <v>19</v>
      </c>
      <c r="R37" s="8" t="s">
        <v>20</v>
      </c>
      <c r="S37" s="32"/>
      <c r="Y37" s="3"/>
      <c r="Z37" s="3"/>
    </row>
    <row r="38" spans="2:35">
      <c r="B38" s="7">
        <v>1</v>
      </c>
      <c r="C38" s="108">
        <v>2</v>
      </c>
      <c r="D38" s="109"/>
      <c r="E38" s="110"/>
      <c r="F38" s="7">
        <v>3</v>
      </c>
      <c r="G38" s="7">
        <v>4</v>
      </c>
      <c r="H38" s="7">
        <v>5</v>
      </c>
      <c r="I38" s="7">
        <v>6</v>
      </c>
      <c r="J38" s="7">
        <v>7</v>
      </c>
      <c r="K38" s="7">
        <v>8</v>
      </c>
      <c r="L38" s="7">
        <v>9</v>
      </c>
      <c r="M38" s="7">
        <v>10</v>
      </c>
      <c r="N38" s="7">
        <v>11</v>
      </c>
      <c r="O38" s="7">
        <v>12</v>
      </c>
      <c r="P38" s="7">
        <v>13</v>
      </c>
      <c r="Q38" s="7">
        <v>14</v>
      </c>
      <c r="R38" s="7">
        <v>15</v>
      </c>
      <c r="S38" s="33"/>
      <c r="Y38" s="3"/>
      <c r="Z38" s="3"/>
    </row>
    <row r="39" spans="2:35">
      <c r="B39" s="108" t="s">
        <v>21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10"/>
      <c r="S39" s="33"/>
      <c r="Y39" s="3"/>
      <c r="Z39" s="3"/>
    </row>
    <row r="40" spans="2:35">
      <c r="B40" s="53">
        <v>320</v>
      </c>
      <c r="C40" s="100" t="s">
        <v>45</v>
      </c>
      <c r="D40" s="101"/>
      <c r="E40" s="102"/>
      <c r="F40" s="5">
        <v>180</v>
      </c>
      <c r="G40" s="11">
        <v>9</v>
      </c>
      <c r="H40" s="11">
        <v>18</v>
      </c>
      <c r="I40" s="11">
        <v>36</v>
      </c>
      <c r="J40" s="11">
        <v>269</v>
      </c>
      <c r="K40" s="11">
        <v>0.17</v>
      </c>
      <c r="L40" s="11">
        <v>0.44</v>
      </c>
      <c r="M40" s="11">
        <v>50</v>
      </c>
      <c r="N40" s="11">
        <v>0.54</v>
      </c>
      <c r="O40" s="11">
        <v>176</v>
      </c>
      <c r="P40" s="11">
        <v>512.74</v>
      </c>
      <c r="Q40" s="11">
        <v>23.92</v>
      </c>
      <c r="R40" s="11">
        <v>0.72</v>
      </c>
      <c r="S40" s="34"/>
    </row>
    <row r="41" spans="2:35">
      <c r="B41" s="53">
        <v>475</v>
      </c>
      <c r="C41" s="100" t="s">
        <v>46</v>
      </c>
      <c r="D41" s="101"/>
      <c r="E41" s="102"/>
      <c r="F41" s="5">
        <v>30</v>
      </c>
      <c r="G41" s="11">
        <v>1.05</v>
      </c>
      <c r="H41" s="11">
        <v>1.65</v>
      </c>
      <c r="I41" s="11">
        <v>3.48</v>
      </c>
      <c r="J41" s="11">
        <v>32.97</v>
      </c>
      <c r="K41" s="11">
        <v>0.01</v>
      </c>
      <c r="L41" s="11">
        <v>0.02</v>
      </c>
      <c r="M41" s="11">
        <v>0.45</v>
      </c>
      <c r="N41" s="11">
        <v>0.04</v>
      </c>
      <c r="O41" s="11">
        <v>6.55</v>
      </c>
      <c r="P41" s="11">
        <v>17.55</v>
      </c>
      <c r="Q41" s="11">
        <v>9.24</v>
      </c>
      <c r="R41" s="11">
        <v>0.47</v>
      </c>
      <c r="S41" s="34"/>
      <c r="Y41" s="3"/>
      <c r="Z41" s="3"/>
    </row>
    <row r="42" spans="2:35">
      <c r="B42" s="53">
        <v>283</v>
      </c>
      <c r="C42" s="100" t="s">
        <v>261</v>
      </c>
      <c r="D42" s="101"/>
      <c r="E42" s="102"/>
      <c r="F42" s="27" t="s">
        <v>262</v>
      </c>
      <c r="G42" s="25">
        <v>0.56000000000000005</v>
      </c>
      <c r="H42" s="26">
        <v>0</v>
      </c>
      <c r="I42" s="41">
        <v>27.89</v>
      </c>
      <c r="J42" s="41">
        <v>93.79</v>
      </c>
      <c r="K42" s="41">
        <v>0.03</v>
      </c>
      <c r="L42" s="25">
        <v>1.22</v>
      </c>
      <c r="M42" s="41">
        <v>0.18</v>
      </c>
      <c r="N42" s="41">
        <v>1.68</v>
      </c>
      <c r="O42" s="25">
        <v>49.5</v>
      </c>
      <c r="P42" s="41">
        <v>32.03</v>
      </c>
      <c r="Q42" s="25">
        <v>44.53</v>
      </c>
      <c r="R42" s="25">
        <v>1.02</v>
      </c>
      <c r="S42" s="34"/>
      <c r="U42" s="70"/>
      <c r="V42" s="71"/>
      <c r="W42" s="72"/>
      <c r="X42" s="73"/>
      <c r="Y42" s="74"/>
      <c r="Z42" s="75"/>
      <c r="AA42" s="75"/>
      <c r="AB42" s="75"/>
      <c r="AC42" s="73"/>
      <c r="AD42" s="75"/>
      <c r="AE42" s="75"/>
      <c r="AF42" s="73"/>
      <c r="AG42" s="75"/>
      <c r="AH42" s="73"/>
      <c r="AI42" s="73"/>
    </row>
    <row r="43" spans="2:35">
      <c r="B43" s="53"/>
      <c r="C43" s="100" t="s">
        <v>48</v>
      </c>
      <c r="D43" s="101"/>
      <c r="E43" s="102"/>
      <c r="F43" s="5">
        <v>100</v>
      </c>
      <c r="G43" s="11">
        <v>0.56000000000000005</v>
      </c>
      <c r="H43" s="11">
        <v>0.56000000000000005</v>
      </c>
      <c r="I43" s="11">
        <v>13.72</v>
      </c>
      <c r="J43" s="11">
        <v>55.8</v>
      </c>
      <c r="K43" s="11">
        <v>0.04</v>
      </c>
      <c r="L43" s="11">
        <v>14</v>
      </c>
      <c r="M43" s="11">
        <v>34</v>
      </c>
      <c r="N43" s="11">
        <v>0.28000000000000003</v>
      </c>
      <c r="O43" s="11">
        <v>22.4</v>
      </c>
      <c r="P43" s="11">
        <v>15.4</v>
      </c>
      <c r="Q43" s="11">
        <v>12.6</v>
      </c>
      <c r="R43" s="11">
        <v>3.08</v>
      </c>
      <c r="S43" s="34"/>
    </row>
    <row r="44" spans="2:35">
      <c r="B44" s="53"/>
      <c r="C44" s="100" t="s">
        <v>54</v>
      </c>
      <c r="D44" s="101"/>
      <c r="E44" s="102"/>
      <c r="F44" s="5">
        <v>50</v>
      </c>
      <c r="G44" s="11">
        <v>2.93</v>
      </c>
      <c r="H44" s="11">
        <v>3.8</v>
      </c>
      <c r="I44" s="11">
        <v>29</v>
      </c>
      <c r="J44" s="11">
        <v>141.9</v>
      </c>
      <c r="K44" s="11">
        <v>0.06</v>
      </c>
      <c r="L44" s="11">
        <v>9.3800000000000008</v>
      </c>
      <c r="M44" s="11">
        <v>0.55000000000000004</v>
      </c>
      <c r="N44" s="11">
        <v>24.63</v>
      </c>
      <c r="O44" s="11">
        <v>46.18</v>
      </c>
      <c r="P44" s="11">
        <v>7.02</v>
      </c>
      <c r="Q44" s="11">
        <v>0.5</v>
      </c>
      <c r="R44" s="11">
        <v>0.06</v>
      </c>
      <c r="S44" s="34"/>
    </row>
    <row r="45" spans="2:35">
      <c r="B45" s="53"/>
      <c r="C45" s="100" t="s">
        <v>26</v>
      </c>
      <c r="D45" s="101"/>
      <c r="E45" s="102"/>
      <c r="F45" s="5">
        <v>80</v>
      </c>
      <c r="G45" s="11">
        <v>1.5</v>
      </c>
      <c r="H45" s="11">
        <v>0.57999999999999996</v>
      </c>
      <c r="I45" s="11">
        <v>10.28</v>
      </c>
      <c r="J45" s="11">
        <v>78.8</v>
      </c>
      <c r="K45" s="11">
        <v>0.02</v>
      </c>
      <c r="L45" s="11">
        <v>0</v>
      </c>
      <c r="M45" s="11">
        <v>0</v>
      </c>
      <c r="N45" s="11">
        <v>0.34</v>
      </c>
      <c r="O45" s="11">
        <v>4.7</v>
      </c>
      <c r="P45" s="11">
        <v>16.8</v>
      </c>
      <c r="Q45" s="11">
        <v>2.6</v>
      </c>
      <c r="R45" s="11">
        <v>0.24</v>
      </c>
      <c r="S45" s="35"/>
    </row>
    <row r="46" spans="2:35">
      <c r="B46" s="53"/>
      <c r="C46" s="105" t="s">
        <v>28</v>
      </c>
      <c r="D46" s="106"/>
      <c r="E46" s="107"/>
      <c r="F46" s="5"/>
      <c r="G46" s="13">
        <f>SUM(G40:G45)</f>
        <v>15.600000000000001</v>
      </c>
      <c r="H46" s="13">
        <f t="shared" ref="H46" si="3">SUM(H40:H45)</f>
        <v>24.589999999999996</v>
      </c>
      <c r="I46" s="13">
        <f t="shared" ref="I46" si="4">SUM(I40:I45)</f>
        <v>120.37</v>
      </c>
      <c r="J46" s="13">
        <f t="shared" ref="J46" si="5">SUM(J40:J45)</f>
        <v>672.26</v>
      </c>
      <c r="K46" s="13">
        <f t="shared" ref="K46" si="6">SUM(K40:K45)</f>
        <v>0.33</v>
      </c>
      <c r="L46" s="13">
        <f t="shared" ref="L46" si="7">SUM(L40:L45)</f>
        <v>25.060000000000002</v>
      </c>
      <c r="M46" s="13">
        <f t="shared" ref="M46" si="8">SUM(M40:M45)</f>
        <v>85.179999999999993</v>
      </c>
      <c r="N46" s="13">
        <f t="shared" ref="N46" si="9">SUM(N40:N45)</f>
        <v>27.509999999999998</v>
      </c>
      <c r="O46" s="13">
        <f t="shared" ref="O46" si="10">SUM(O40:O45)</f>
        <v>305.33</v>
      </c>
      <c r="P46" s="13">
        <f t="shared" ref="P46" si="11">SUM(P40:P45)</f>
        <v>601.53999999999985</v>
      </c>
      <c r="Q46" s="13">
        <f t="shared" ref="Q46" si="12">SUM(Q40:Q45)</f>
        <v>93.389999999999986</v>
      </c>
      <c r="R46" s="13">
        <f t="shared" ref="R46" si="13">SUM(R40:R45)</f>
        <v>5.59</v>
      </c>
      <c r="S46" s="36"/>
    </row>
    <row r="47" spans="2:35">
      <c r="B47" s="108" t="s">
        <v>35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10"/>
      <c r="S47" s="33"/>
    </row>
    <row r="48" spans="2:35">
      <c r="B48" s="53">
        <v>352</v>
      </c>
      <c r="C48" s="111" t="s">
        <v>49</v>
      </c>
      <c r="D48" s="112"/>
      <c r="E48" s="113"/>
      <c r="F48" s="5">
        <v>100</v>
      </c>
      <c r="G48" s="11">
        <v>4.04</v>
      </c>
      <c r="H48" s="11">
        <v>5.76</v>
      </c>
      <c r="I48" s="11">
        <v>13.89</v>
      </c>
      <c r="J48" s="11">
        <v>123.76</v>
      </c>
      <c r="K48" s="11">
        <v>0.11</v>
      </c>
      <c r="L48" s="11">
        <v>8.5</v>
      </c>
      <c r="M48" s="11">
        <v>358</v>
      </c>
      <c r="N48" s="11">
        <v>1.99</v>
      </c>
      <c r="O48" s="11">
        <v>30.5</v>
      </c>
      <c r="P48" s="11">
        <v>116.98</v>
      </c>
      <c r="Q48" s="11">
        <v>24.15</v>
      </c>
      <c r="R48" s="11">
        <v>1</v>
      </c>
      <c r="S48" s="34"/>
    </row>
    <row r="49" spans="2:19">
      <c r="B49" s="53">
        <v>136</v>
      </c>
      <c r="C49" s="100" t="s">
        <v>50</v>
      </c>
      <c r="D49" s="101"/>
      <c r="E49" s="102"/>
      <c r="F49" s="5">
        <v>250</v>
      </c>
      <c r="G49" s="11">
        <v>4.33</v>
      </c>
      <c r="H49" s="11">
        <v>6.03</v>
      </c>
      <c r="I49" s="11">
        <v>2.88</v>
      </c>
      <c r="J49" s="11">
        <v>82.36</v>
      </c>
      <c r="K49" s="11">
        <v>0.05</v>
      </c>
      <c r="L49" s="11">
        <v>3.43</v>
      </c>
      <c r="M49" s="11">
        <v>7.5</v>
      </c>
      <c r="N49" s="11">
        <v>1.32</v>
      </c>
      <c r="O49" s="11">
        <v>64.22</v>
      </c>
      <c r="P49" s="11">
        <v>77.680000000000007</v>
      </c>
      <c r="Q49" s="11">
        <v>13.18</v>
      </c>
      <c r="R49" s="11">
        <v>1.06</v>
      </c>
      <c r="S49" s="34"/>
    </row>
    <row r="50" spans="2:19">
      <c r="B50" s="53">
        <v>380</v>
      </c>
      <c r="C50" s="100" t="s">
        <v>263</v>
      </c>
      <c r="D50" s="101"/>
      <c r="E50" s="102"/>
      <c r="F50" s="27" t="s">
        <v>53</v>
      </c>
      <c r="G50" s="26">
        <v>13.4</v>
      </c>
      <c r="H50" s="26">
        <v>9.8000000000000007</v>
      </c>
      <c r="I50" s="26">
        <v>16.3</v>
      </c>
      <c r="J50" s="26">
        <v>207</v>
      </c>
      <c r="K50" s="26">
        <v>7.0000000000000007E-2</v>
      </c>
      <c r="L50" s="26">
        <v>1.08</v>
      </c>
      <c r="M50" s="26">
        <v>42</v>
      </c>
      <c r="N50" s="26">
        <v>1.75</v>
      </c>
      <c r="O50" s="26">
        <v>18.79</v>
      </c>
      <c r="P50" s="26">
        <v>120.74</v>
      </c>
      <c r="Q50" s="26">
        <v>14.25</v>
      </c>
      <c r="R50" s="26">
        <v>1.29</v>
      </c>
      <c r="S50" s="35"/>
    </row>
    <row r="51" spans="2:19">
      <c r="B51" s="53">
        <v>429</v>
      </c>
      <c r="C51" s="100" t="s">
        <v>51</v>
      </c>
      <c r="D51" s="101"/>
      <c r="E51" s="102"/>
      <c r="F51" s="5">
        <v>180</v>
      </c>
      <c r="G51" s="11">
        <v>2.15</v>
      </c>
      <c r="H51" s="11">
        <v>13.68</v>
      </c>
      <c r="I51" s="11">
        <v>14.46</v>
      </c>
      <c r="J51" s="11">
        <v>204.44</v>
      </c>
      <c r="K51" s="11">
        <v>0.12</v>
      </c>
      <c r="L51" s="11">
        <v>10.09</v>
      </c>
      <c r="M51" s="11">
        <v>10.44</v>
      </c>
      <c r="N51" s="11">
        <v>0.12</v>
      </c>
      <c r="O51" s="11">
        <v>43.57</v>
      </c>
      <c r="P51" s="11">
        <v>78.33</v>
      </c>
      <c r="Q51" s="11">
        <v>26.06</v>
      </c>
      <c r="R51" s="11">
        <v>0.94</v>
      </c>
      <c r="S51" s="34"/>
    </row>
    <row r="52" spans="2:19">
      <c r="B52" s="53">
        <v>520</v>
      </c>
      <c r="C52" s="100" t="s">
        <v>52</v>
      </c>
      <c r="D52" s="101"/>
      <c r="E52" s="102"/>
      <c r="F52" s="5">
        <v>200</v>
      </c>
      <c r="G52" s="11">
        <v>0</v>
      </c>
      <c r="H52" s="11">
        <v>0</v>
      </c>
      <c r="I52" s="11">
        <v>30.62</v>
      </c>
      <c r="J52" s="11">
        <v>122.4</v>
      </c>
      <c r="K52" s="11">
        <v>0</v>
      </c>
      <c r="L52" s="11">
        <v>0</v>
      </c>
      <c r="M52" s="11">
        <v>0</v>
      </c>
      <c r="N52" s="11">
        <v>0</v>
      </c>
      <c r="O52" s="11">
        <v>0.48</v>
      </c>
      <c r="P52" s="11">
        <v>0</v>
      </c>
      <c r="Q52" s="11">
        <v>0</v>
      </c>
      <c r="R52" s="11">
        <v>0.05</v>
      </c>
      <c r="S52" s="34"/>
    </row>
    <row r="53" spans="2:19">
      <c r="B53" s="53"/>
      <c r="C53" s="100" t="s">
        <v>26</v>
      </c>
      <c r="D53" s="101"/>
      <c r="E53" s="102"/>
      <c r="F53" s="5">
        <v>100</v>
      </c>
      <c r="G53" s="11">
        <v>3</v>
      </c>
      <c r="H53" s="11">
        <v>1.1599999999999999</v>
      </c>
      <c r="I53" s="11">
        <v>20.56</v>
      </c>
      <c r="J53" s="11">
        <v>104.8</v>
      </c>
      <c r="K53" s="11">
        <v>0.04</v>
      </c>
      <c r="L53" s="11">
        <v>0</v>
      </c>
      <c r="M53" s="11">
        <v>0</v>
      </c>
      <c r="N53" s="11">
        <v>0.67600000000000005</v>
      </c>
      <c r="O53" s="11">
        <v>9.4</v>
      </c>
      <c r="P53" s="11">
        <v>33.6</v>
      </c>
      <c r="Q53" s="11">
        <v>5.2</v>
      </c>
      <c r="R53" s="11">
        <v>0.48</v>
      </c>
      <c r="S53" s="34"/>
    </row>
    <row r="54" spans="2:19">
      <c r="B54" s="53"/>
      <c r="C54" s="100" t="s">
        <v>34</v>
      </c>
      <c r="D54" s="101"/>
      <c r="E54" s="102"/>
      <c r="F54" s="5">
        <v>120</v>
      </c>
      <c r="G54" s="11">
        <v>1.1200000000000001</v>
      </c>
      <c r="H54" s="11">
        <v>0.22</v>
      </c>
      <c r="I54" s="11">
        <v>9.8800000000000008</v>
      </c>
      <c r="J54" s="11">
        <v>105.6</v>
      </c>
      <c r="K54" s="11">
        <v>0.02</v>
      </c>
      <c r="L54" s="11">
        <v>0</v>
      </c>
      <c r="M54" s="11">
        <v>0</v>
      </c>
      <c r="N54" s="11">
        <v>0.18</v>
      </c>
      <c r="O54" s="11">
        <v>50</v>
      </c>
      <c r="P54" s="11">
        <v>50</v>
      </c>
      <c r="Q54" s="11">
        <v>5</v>
      </c>
      <c r="R54" s="11">
        <v>0.62</v>
      </c>
      <c r="S54" s="34"/>
    </row>
    <row r="55" spans="2:19">
      <c r="B55" s="24"/>
      <c r="C55" s="105" t="s">
        <v>28</v>
      </c>
      <c r="D55" s="106"/>
      <c r="E55" s="107"/>
      <c r="F55" s="5"/>
      <c r="G55" s="13">
        <f>SUM(G48:G54)</f>
        <v>28.040000000000003</v>
      </c>
      <c r="H55" s="13">
        <f t="shared" ref="H55" si="14">SUM(H48:H54)</f>
        <v>36.649999999999991</v>
      </c>
      <c r="I55" s="13">
        <f t="shared" ref="I55" si="15">SUM(I48:I54)</f>
        <v>108.59</v>
      </c>
      <c r="J55" s="13">
        <f t="shared" ref="J55" si="16">SUM(J48:J54)</f>
        <v>950.3599999999999</v>
      </c>
      <c r="K55" s="13">
        <f t="shared" ref="K55" si="17">SUM(K48:K54)</f>
        <v>0.41</v>
      </c>
      <c r="L55" s="13">
        <f t="shared" ref="L55" si="18">SUM(L48:L54)</f>
        <v>23.1</v>
      </c>
      <c r="M55" s="13">
        <f t="shared" ref="M55" si="19">SUM(M48:M54)</f>
        <v>417.94</v>
      </c>
      <c r="N55" s="13">
        <f t="shared" ref="N55" si="20">SUM(N48:N54)</f>
        <v>6.0360000000000005</v>
      </c>
      <c r="O55" s="13">
        <f t="shared" ref="O55" si="21">SUM(O48:O54)</f>
        <v>216.95999999999998</v>
      </c>
      <c r="P55" s="13">
        <f t="shared" ref="P55" si="22">SUM(P48:P54)</f>
        <v>477.33000000000004</v>
      </c>
      <c r="Q55" s="13">
        <f t="shared" ref="Q55" si="23">SUM(Q48:Q54)</f>
        <v>87.84</v>
      </c>
      <c r="R55" s="13">
        <f t="shared" ref="R55" si="24">SUM(R48:R54)</f>
        <v>5.44</v>
      </c>
      <c r="S55" s="36"/>
    </row>
    <row r="56" spans="2:19">
      <c r="B56" s="24"/>
      <c r="C56" s="105" t="s">
        <v>36</v>
      </c>
      <c r="D56" s="106"/>
      <c r="E56" s="107"/>
      <c r="F56" s="5"/>
      <c r="G56" s="14">
        <f>G46+G55</f>
        <v>43.64</v>
      </c>
      <c r="H56" s="14">
        <f t="shared" ref="H56" si="25">H46+H55</f>
        <v>61.239999999999988</v>
      </c>
      <c r="I56" s="14">
        <f t="shared" ref="I56" si="26">I46+I55</f>
        <v>228.96</v>
      </c>
      <c r="J56" s="14">
        <f t="shared" ref="J56" si="27">J46+J55</f>
        <v>1622.62</v>
      </c>
      <c r="K56" s="14">
        <f t="shared" ref="K56" si="28">K46+K55</f>
        <v>0.74</v>
      </c>
      <c r="L56" s="14">
        <f t="shared" ref="L56" si="29">L46+L55</f>
        <v>48.160000000000004</v>
      </c>
      <c r="M56" s="14">
        <f t="shared" ref="M56" si="30">M46+M55</f>
        <v>503.12</v>
      </c>
      <c r="N56" s="14">
        <f t="shared" ref="N56" si="31">N46+N55</f>
        <v>33.545999999999999</v>
      </c>
      <c r="O56" s="14">
        <f t="shared" ref="O56" si="32">O46+O55</f>
        <v>522.29</v>
      </c>
      <c r="P56" s="14">
        <f t="shared" ref="P56" si="33">P46+P55</f>
        <v>1078.8699999999999</v>
      </c>
      <c r="Q56" s="14">
        <f t="shared" ref="Q56" si="34">Q46+Q55</f>
        <v>181.23</v>
      </c>
      <c r="R56" s="14">
        <f t="shared" ref="R56" si="35">R46+R55</f>
        <v>11.030000000000001</v>
      </c>
      <c r="S56" s="37"/>
    </row>
    <row r="57" spans="2:19">
      <c r="B57" s="24"/>
      <c r="C57" s="104" t="s">
        <v>41</v>
      </c>
      <c r="D57" s="104"/>
      <c r="E57" s="104"/>
      <c r="F57" s="24"/>
      <c r="G57" s="28"/>
      <c r="H57" s="28"/>
      <c r="I57" s="28"/>
      <c r="J57" s="28">
        <v>2713</v>
      </c>
      <c r="K57" s="4"/>
      <c r="L57" s="4"/>
      <c r="M57" s="4"/>
      <c r="N57" s="4"/>
      <c r="O57" s="4"/>
      <c r="P57" s="4"/>
      <c r="Q57" s="4"/>
      <c r="R57" s="4"/>
      <c r="S57" s="4"/>
    </row>
    <row r="58" spans="2:19">
      <c r="B58" s="24"/>
      <c r="C58" s="119" t="s">
        <v>44</v>
      </c>
      <c r="D58" s="120"/>
      <c r="E58" s="121"/>
      <c r="F58" s="24"/>
      <c r="G58" s="28"/>
      <c r="H58" s="28"/>
      <c r="I58" s="28"/>
      <c r="J58" s="30">
        <f>J56*100%/J57</f>
        <v>0.5980906745300405</v>
      </c>
      <c r="K58" s="4"/>
      <c r="L58" s="4"/>
      <c r="M58" s="4"/>
      <c r="N58" s="4"/>
      <c r="O58" s="4"/>
      <c r="P58" s="4"/>
      <c r="Q58" s="4"/>
      <c r="R58" s="4"/>
      <c r="S58" s="4"/>
    </row>
    <row r="59" spans="2:19">
      <c r="B59" s="24"/>
      <c r="C59" s="104" t="s">
        <v>42</v>
      </c>
      <c r="D59" s="104"/>
      <c r="E59" s="104"/>
      <c r="F59" s="24"/>
      <c r="G59" s="24"/>
      <c r="H59" s="24"/>
      <c r="I59" s="24"/>
      <c r="J59" s="29">
        <f>J46*100%/J57</f>
        <v>0.24779211205307777</v>
      </c>
      <c r="K59" s="4"/>
      <c r="L59" s="4"/>
      <c r="M59" s="4"/>
      <c r="N59" s="4"/>
      <c r="O59" s="4"/>
      <c r="P59" s="4"/>
      <c r="Q59" s="4"/>
      <c r="R59" s="4"/>
      <c r="S59" s="4"/>
    </row>
    <row r="60" spans="2:19">
      <c r="B60" s="24"/>
      <c r="C60" s="104" t="s">
        <v>43</v>
      </c>
      <c r="D60" s="104"/>
      <c r="E60" s="104"/>
      <c r="F60" s="24"/>
      <c r="G60" s="24"/>
      <c r="H60" s="24"/>
      <c r="I60" s="24"/>
      <c r="J60" s="29">
        <f>J55*100%/J57</f>
        <v>0.35029856247696273</v>
      </c>
      <c r="K60" s="4"/>
      <c r="L60" s="4"/>
      <c r="M60" s="4"/>
      <c r="N60" s="4"/>
      <c r="O60" s="4"/>
      <c r="P60" s="4"/>
      <c r="Q60" s="4"/>
      <c r="R60" s="4"/>
      <c r="S60" s="4"/>
    </row>
    <row r="63" spans="2:19">
      <c r="B63" s="42" t="s">
        <v>0</v>
      </c>
      <c r="C63" s="117" t="s">
        <v>113</v>
      </c>
      <c r="D63" s="117"/>
      <c r="E63" s="42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9">
      <c r="B64" s="42" t="s">
        <v>2</v>
      </c>
      <c r="C64" s="117" t="s">
        <v>1</v>
      </c>
      <c r="D64" s="117"/>
      <c r="E64" s="42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2:18">
      <c r="B65" s="42" t="s">
        <v>3</v>
      </c>
      <c r="C65" s="117" t="s">
        <v>4</v>
      </c>
      <c r="D65" s="117"/>
      <c r="E65" s="42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2:18">
      <c r="B66" s="118" t="s">
        <v>272</v>
      </c>
      <c r="C66" s="118"/>
      <c r="D66" s="118"/>
      <c r="E66" s="11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2:18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2:18">
      <c r="B68" s="114" t="s">
        <v>5</v>
      </c>
      <c r="C68" s="115" t="s">
        <v>6</v>
      </c>
      <c r="D68" s="115"/>
      <c r="E68" s="115"/>
      <c r="F68" s="116" t="s">
        <v>23</v>
      </c>
      <c r="G68" s="115" t="s">
        <v>7</v>
      </c>
      <c r="H68" s="115"/>
      <c r="I68" s="115"/>
      <c r="J68" s="114" t="s">
        <v>11</v>
      </c>
      <c r="K68" s="115" t="s">
        <v>12</v>
      </c>
      <c r="L68" s="115"/>
      <c r="M68" s="115"/>
      <c r="N68" s="115"/>
      <c r="O68" s="114" t="s">
        <v>24</v>
      </c>
      <c r="P68" s="114"/>
      <c r="Q68" s="114"/>
      <c r="R68" s="114"/>
    </row>
    <row r="69" spans="2:18" ht="32.25" customHeight="1">
      <c r="B69" s="114"/>
      <c r="C69" s="115"/>
      <c r="D69" s="115"/>
      <c r="E69" s="115"/>
      <c r="F69" s="116"/>
      <c r="G69" s="7" t="s">
        <v>8</v>
      </c>
      <c r="H69" s="7" t="s">
        <v>9</v>
      </c>
      <c r="I69" s="7" t="s">
        <v>10</v>
      </c>
      <c r="J69" s="114"/>
      <c r="K69" s="8" t="s">
        <v>13</v>
      </c>
      <c r="L69" s="8" t="s">
        <v>14</v>
      </c>
      <c r="M69" s="8" t="s">
        <v>15</v>
      </c>
      <c r="N69" s="8" t="s">
        <v>16</v>
      </c>
      <c r="O69" s="8" t="s">
        <v>17</v>
      </c>
      <c r="P69" s="8" t="s">
        <v>18</v>
      </c>
      <c r="Q69" s="8" t="s">
        <v>19</v>
      </c>
      <c r="R69" s="8" t="s">
        <v>20</v>
      </c>
    </row>
    <row r="70" spans="2:18">
      <c r="B70" s="7">
        <v>1</v>
      </c>
      <c r="C70" s="108">
        <v>2</v>
      </c>
      <c r="D70" s="109"/>
      <c r="E70" s="110"/>
      <c r="F70" s="7">
        <v>3</v>
      </c>
      <c r="G70" s="7">
        <v>4</v>
      </c>
      <c r="H70" s="7">
        <v>5</v>
      </c>
      <c r="I70" s="7">
        <v>6</v>
      </c>
      <c r="J70" s="7">
        <v>7</v>
      </c>
      <c r="K70" s="7">
        <v>8</v>
      </c>
      <c r="L70" s="7">
        <v>9</v>
      </c>
      <c r="M70" s="7">
        <v>10</v>
      </c>
      <c r="N70" s="7">
        <v>11</v>
      </c>
      <c r="O70" s="7">
        <v>12</v>
      </c>
      <c r="P70" s="7">
        <v>13</v>
      </c>
      <c r="Q70" s="7">
        <v>14</v>
      </c>
      <c r="R70" s="7">
        <v>15</v>
      </c>
    </row>
    <row r="71" spans="2:18">
      <c r="B71" s="108" t="s">
        <v>21</v>
      </c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10"/>
    </row>
    <row r="72" spans="2:18">
      <c r="B72" s="53">
        <v>267</v>
      </c>
      <c r="C72" s="100" t="s">
        <v>55</v>
      </c>
      <c r="D72" s="101"/>
      <c r="E72" s="102"/>
      <c r="F72" s="5">
        <v>200</v>
      </c>
      <c r="G72" s="11">
        <v>5.2</v>
      </c>
      <c r="H72" s="11">
        <v>9.31</v>
      </c>
      <c r="I72" s="11">
        <v>24.18</v>
      </c>
      <c r="J72" s="11">
        <v>241.21</v>
      </c>
      <c r="K72" s="11">
        <v>0.19</v>
      </c>
      <c r="L72" s="11">
        <v>0.41</v>
      </c>
      <c r="M72" s="11">
        <v>21.06</v>
      </c>
      <c r="N72" s="11">
        <v>0.16</v>
      </c>
      <c r="O72" s="11">
        <v>96.53</v>
      </c>
      <c r="P72" s="11">
        <v>162.87</v>
      </c>
      <c r="Q72" s="11">
        <v>45.16</v>
      </c>
      <c r="R72" s="11">
        <v>1.26</v>
      </c>
    </row>
    <row r="73" spans="2:18">
      <c r="B73" s="53">
        <v>496</v>
      </c>
      <c r="C73" s="100" t="s">
        <v>101</v>
      </c>
      <c r="D73" s="101"/>
      <c r="E73" s="102"/>
      <c r="F73" s="5">
        <v>200</v>
      </c>
      <c r="G73" s="11">
        <v>9.4</v>
      </c>
      <c r="H73" s="11">
        <v>8.5</v>
      </c>
      <c r="I73" s="11">
        <v>10.83</v>
      </c>
      <c r="J73" s="11">
        <v>160.46</v>
      </c>
      <c r="K73" s="11">
        <v>0.02</v>
      </c>
      <c r="L73" s="11">
        <v>0.54</v>
      </c>
      <c r="M73" s="11">
        <v>13.5</v>
      </c>
      <c r="N73" s="11">
        <v>0.01</v>
      </c>
      <c r="O73" s="11">
        <v>114.5</v>
      </c>
      <c r="P73" s="11">
        <v>108.1</v>
      </c>
      <c r="Q73" s="11">
        <v>29.6</v>
      </c>
      <c r="R73" s="11">
        <v>1.02</v>
      </c>
    </row>
    <row r="74" spans="2:18">
      <c r="B74" s="53"/>
      <c r="C74" s="100" t="s">
        <v>48</v>
      </c>
      <c r="D74" s="101"/>
      <c r="E74" s="102"/>
      <c r="F74" s="5">
        <v>100</v>
      </c>
      <c r="G74" s="11">
        <v>0.56000000000000005</v>
      </c>
      <c r="H74" s="11">
        <v>0.56000000000000005</v>
      </c>
      <c r="I74" s="11">
        <v>13.72</v>
      </c>
      <c r="J74" s="11">
        <v>65.8</v>
      </c>
      <c r="K74" s="11">
        <v>0.04</v>
      </c>
      <c r="L74" s="11">
        <v>14</v>
      </c>
      <c r="M74" s="11">
        <v>34</v>
      </c>
      <c r="N74" s="11">
        <v>0.28000000000000003</v>
      </c>
      <c r="O74" s="11">
        <v>22.4</v>
      </c>
      <c r="P74" s="11">
        <v>15.4</v>
      </c>
      <c r="Q74" s="11">
        <v>12.6</v>
      </c>
      <c r="R74" s="11">
        <v>3.08</v>
      </c>
    </row>
    <row r="75" spans="2:18">
      <c r="B75" s="53"/>
      <c r="C75" s="100" t="s">
        <v>26</v>
      </c>
      <c r="D75" s="101"/>
      <c r="E75" s="102"/>
      <c r="F75" s="5">
        <v>80</v>
      </c>
      <c r="G75" s="11">
        <v>1.5</v>
      </c>
      <c r="H75" s="11">
        <v>0.57999999999999996</v>
      </c>
      <c r="I75" s="11">
        <v>10.28</v>
      </c>
      <c r="J75" s="11">
        <v>78.8</v>
      </c>
      <c r="K75" s="11">
        <v>0.02</v>
      </c>
      <c r="L75" s="11">
        <v>0</v>
      </c>
      <c r="M75" s="11">
        <v>0</v>
      </c>
      <c r="N75" s="11">
        <v>0.34</v>
      </c>
      <c r="O75" s="11">
        <v>4.7</v>
      </c>
      <c r="P75" s="11">
        <v>16.8</v>
      </c>
      <c r="Q75" s="11">
        <v>2.6</v>
      </c>
      <c r="R75" s="11">
        <v>0.24</v>
      </c>
    </row>
    <row r="76" spans="2:18">
      <c r="B76" s="53">
        <v>542</v>
      </c>
      <c r="C76" s="100" t="s">
        <v>57</v>
      </c>
      <c r="D76" s="101"/>
      <c r="E76" s="102"/>
      <c r="F76" s="25">
        <v>50</v>
      </c>
      <c r="G76" s="11">
        <v>3.5</v>
      </c>
      <c r="H76" s="11">
        <v>1.2</v>
      </c>
      <c r="I76" s="11">
        <v>27.5</v>
      </c>
      <c r="J76" s="11">
        <v>124.8</v>
      </c>
      <c r="K76" s="11">
        <v>0.05</v>
      </c>
      <c r="L76" s="11">
        <v>12.67</v>
      </c>
      <c r="M76" s="11">
        <v>4.01</v>
      </c>
      <c r="N76" s="11">
        <v>0.51</v>
      </c>
      <c r="O76" s="11">
        <v>22.26</v>
      </c>
      <c r="P76" s="11">
        <v>37.340000000000003</v>
      </c>
      <c r="Q76" s="11">
        <v>7.07</v>
      </c>
      <c r="R76" s="11">
        <v>0.5</v>
      </c>
    </row>
    <row r="77" spans="2:18">
      <c r="B77" s="24"/>
      <c r="C77" s="105" t="s">
        <v>28</v>
      </c>
      <c r="D77" s="106"/>
      <c r="E77" s="107"/>
      <c r="F77" s="5"/>
      <c r="G77" s="13">
        <f t="shared" ref="G77:R77" si="36">SUM(G72:G76)</f>
        <v>20.160000000000004</v>
      </c>
      <c r="H77" s="13">
        <f t="shared" si="36"/>
        <v>20.149999999999999</v>
      </c>
      <c r="I77" s="13">
        <f t="shared" si="36"/>
        <v>86.509999999999991</v>
      </c>
      <c r="J77" s="13">
        <f t="shared" si="36"/>
        <v>671.06999999999994</v>
      </c>
      <c r="K77" s="13">
        <f t="shared" si="36"/>
        <v>0.32</v>
      </c>
      <c r="L77" s="13">
        <f t="shared" si="36"/>
        <v>27.619999999999997</v>
      </c>
      <c r="M77" s="13">
        <f t="shared" si="36"/>
        <v>72.570000000000007</v>
      </c>
      <c r="N77" s="13">
        <f t="shared" si="36"/>
        <v>1.3</v>
      </c>
      <c r="O77" s="13">
        <f t="shared" si="36"/>
        <v>260.39</v>
      </c>
      <c r="P77" s="13">
        <f t="shared" si="36"/>
        <v>340.51</v>
      </c>
      <c r="Q77" s="13">
        <f t="shared" si="36"/>
        <v>97.029999999999973</v>
      </c>
      <c r="R77" s="13">
        <f t="shared" si="36"/>
        <v>6.1000000000000005</v>
      </c>
    </row>
    <row r="78" spans="2:18">
      <c r="B78" s="108" t="s">
        <v>35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10"/>
    </row>
    <row r="79" spans="2:18" ht="25.5" customHeight="1">
      <c r="B79" s="5">
        <v>2</v>
      </c>
      <c r="C79" s="111" t="s">
        <v>58</v>
      </c>
      <c r="D79" s="112"/>
      <c r="E79" s="113"/>
      <c r="F79" s="5">
        <v>100</v>
      </c>
      <c r="G79" s="11">
        <v>1.05</v>
      </c>
      <c r="H79" s="11" t="s">
        <v>267</v>
      </c>
      <c r="I79" s="11">
        <v>10.37</v>
      </c>
      <c r="J79" s="11">
        <v>183.19</v>
      </c>
      <c r="K79" s="11">
        <v>0.03</v>
      </c>
      <c r="L79" s="11">
        <v>16.399999999999999</v>
      </c>
      <c r="M79" s="11">
        <v>0</v>
      </c>
      <c r="N79" s="11">
        <v>6.74</v>
      </c>
      <c r="O79" s="11">
        <v>91.11</v>
      </c>
      <c r="P79" s="11">
        <v>23.54</v>
      </c>
      <c r="Q79" s="11">
        <v>13.43</v>
      </c>
      <c r="R79" s="11">
        <v>0.92</v>
      </c>
    </row>
    <row r="80" spans="2:18">
      <c r="B80" s="5">
        <v>150</v>
      </c>
      <c r="C80" s="100" t="s">
        <v>59</v>
      </c>
      <c r="D80" s="101"/>
      <c r="E80" s="102"/>
      <c r="F80" s="5">
        <v>250</v>
      </c>
      <c r="G80" s="11">
        <v>4.63</v>
      </c>
      <c r="H80" s="11">
        <v>3.13</v>
      </c>
      <c r="I80" s="11">
        <v>13.75</v>
      </c>
      <c r="J80" s="11">
        <v>100.63</v>
      </c>
      <c r="K80" s="11">
        <v>0.12</v>
      </c>
      <c r="L80" s="11">
        <v>9.35</v>
      </c>
      <c r="M80" s="11">
        <v>8</v>
      </c>
      <c r="N80" s="11">
        <v>1.78</v>
      </c>
      <c r="O80" s="11">
        <v>119.75</v>
      </c>
      <c r="P80" s="11">
        <v>150.63</v>
      </c>
      <c r="Q80" s="11">
        <v>47.26</v>
      </c>
      <c r="R80" s="11">
        <v>1.24</v>
      </c>
    </row>
    <row r="81" spans="2:18">
      <c r="B81" s="5">
        <v>366</v>
      </c>
      <c r="C81" s="100" t="s">
        <v>60</v>
      </c>
      <c r="D81" s="101"/>
      <c r="E81" s="102"/>
      <c r="F81" s="27" t="s">
        <v>53</v>
      </c>
      <c r="G81" s="26">
        <v>12.8</v>
      </c>
      <c r="H81" s="26">
        <v>4.0599999999999996</v>
      </c>
      <c r="I81" s="26">
        <v>6.9</v>
      </c>
      <c r="J81" s="26">
        <v>125.34</v>
      </c>
      <c r="K81" s="26">
        <v>0.06</v>
      </c>
      <c r="L81" s="26">
        <v>0.47</v>
      </c>
      <c r="M81" s="26">
        <v>321</v>
      </c>
      <c r="N81" s="26">
        <v>0.39</v>
      </c>
      <c r="O81" s="26">
        <v>104.78</v>
      </c>
      <c r="P81" s="26">
        <v>161.56</v>
      </c>
      <c r="Q81" s="26">
        <v>21.92</v>
      </c>
      <c r="R81" s="26">
        <v>1.9</v>
      </c>
    </row>
    <row r="82" spans="2:18">
      <c r="B82" s="5">
        <v>237</v>
      </c>
      <c r="C82" s="100" t="s">
        <v>61</v>
      </c>
      <c r="D82" s="101"/>
      <c r="E82" s="102"/>
      <c r="F82" s="5">
        <v>180</v>
      </c>
      <c r="G82" s="11">
        <v>7.08</v>
      </c>
      <c r="H82" s="11">
        <v>7.52</v>
      </c>
      <c r="I82" s="11">
        <v>36.61</v>
      </c>
      <c r="J82" s="11">
        <v>266.74</v>
      </c>
      <c r="K82" s="11">
        <v>0.19</v>
      </c>
      <c r="L82" s="11">
        <v>0</v>
      </c>
      <c r="M82" s="11">
        <v>12.8</v>
      </c>
      <c r="N82" s="11">
        <v>0.39</v>
      </c>
      <c r="O82" s="11">
        <v>10.53</v>
      </c>
      <c r="P82" s="11">
        <v>121.99</v>
      </c>
      <c r="Q82" s="11">
        <v>82</v>
      </c>
      <c r="R82" s="11">
        <v>3.69</v>
      </c>
    </row>
    <row r="83" spans="2:18">
      <c r="B83" s="5">
        <v>494</v>
      </c>
      <c r="C83" s="100" t="s">
        <v>56</v>
      </c>
      <c r="D83" s="101"/>
      <c r="E83" s="102"/>
      <c r="F83" s="5">
        <v>200</v>
      </c>
      <c r="G83" s="11">
        <v>0.04</v>
      </c>
      <c r="H83" s="11">
        <v>0</v>
      </c>
      <c r="I83" s="11">
        <v>16.100000000000001</v>
      </c>
      <c r="J83" s="11">
        <v>75.2</v>
      </c>
      <c r="K83" s="11">
        <v>0</v>
      </c>
      <c r="L83" s="11">
        <v>1.6</v>
      </c>
      <c r="M83" s="11">
        <v>0</v>
      </c>
      <c r="N83" s="11">
        <v>0.01</v>
      </c>
      <c r="O83" s="11">
        <v>5.55</v>
      </c>
      <c r="P83" s="11">
        <v>6.65</v>
      </c>
      <c r="Q83" s="11">
        <v>0.48</v>
      </c>
      <c r="R83" s="11">
        <v>7.0000000000000007E-2</v>
      </c>
    </row>
    <row r="84" spans="2:18">
      <c r="B84" s="5"/>
      <c r="C84" s="100" t="s">
        <v>26</v>
      </c>
      <c r="D84" s="101"/>
      <c r="E84" s="102"/>
      <c r="F84" s="5">
        <v>100</v>
      </c>
      <c r="G84" s="11">
        <v>3</v>
      </c>
      <c r="H84" s="11">
        <v>1.1599999999999999</v>
      </c>
      <c r="I84" s="11">
        <v>20.56</v>
      </c>
      <c r="J84" s="11">
        <v>104.8</v>
      </c>
      <c r="K84" s="11">
        <v>0.04</v>
      </c>
      <c r="L84" s="11">
        <v>0</v>
      </c>
      <c r="M84" s="11">
        <v>0</v>
      </c>
      <c r="N84" s="11">
        <v>0.67600000000000005</v>
      </c>
      <c r="O84" s="11">
        <v>9.4</v>
      </c>
      <c r="P84" s="11">
        <v>33.6</v>
      </c>
      <c r="Q84" s="11">
        <v>5.2</v>
      </c>
      <c r="R84" s="11">
        <v>0.48</v>
      </c>
    </row>
    <row r="85" spans="2:18">
      <c r="B85" s="5"/>
      <c r="C85" s="100" t="s">
        <v>34</v>
      </c>
      <c r="D85" s="101"/>
      <c r="E85" s="102"/>
      <c r="F85" s="5">
        <v>120</v>
      </c>
      <c r="G85" s="11">
        <v>1.1200000000000001</v>
      </c>
      <c r="H85" s="11">
        <v>0.22</v>
      </c>
      <c r="I85" s="11">
        <v>9.8800000000000008</v>
      </c>
      <c r="J85" s="11">
        <v>105.6</v>
      </c>
      <c r="K85" s="11">
        <v>0.02</v>
      </c>
      <c r="L85" s="11">
        <v>0</v>
      </c>
      <c r="M85" s="11">
        <v>0</v>
      </c>
      <c r="N85" s="11">
        <v>0.18</v>
      </c>
      <c r="O85" s="11">
        <v>50</v>
      </c>
      <c r="P85" s="11">
        <v>50</v>
      </c>
      <c r="Q85" s="11">
        <v>5</v>
      </c>
      <c r="R85" s="11">
        <v>0.62</v>
      </c>
    </row>
    <row r="86" spans="2:18">
      <c r="B86" s="24"/>
      <c r="C86" s="105" t="s">
        <v>28</v>
      </c>
      <c r="D86" s="106"/>
      <c r="E86" s="107"/>
      <c r="F86" s="5"/>
      <c r="G86" s="13">
        <f>SUM(G79:G85)</f>
        <v>29.720000000000002</v>
      </c>
      <c r="H86" s="13">
        <f t="shared" ref="H86" si="37">SUM(H79:H85)</f>
        <v>16.09</v>
      </c>
      <c r="I86" s="13">
        <f t="shared" ref="I86" si="38">SUM(I79:I85)</f>
        <v>114.16999999999999</v>
      </c>
      <c r="J86" s="13">
        <f t="shared" ref="J86" si="39">SUM(J79:J85)</f>
        <v>961.5</v>
      </c>
      <c r="K86" s="13">
        <f t="shared" ref="K86" si="40">SUM(K79:K85)</f>
        <v>0.46</v>
      </c>
      <c r="L86" s="13">
        <f t="shared" ref="L86" si="41">SUM(L79:L85)</f>
        <v>27.82</v>
      </c>
      <c r="M86" s="13">
        <f t="shared" ref="M86" si="42">SUM(M79:M85)</f>
        <v>341.8</v>
      </c>
      <c r="N86" s="13">
        <f t="shared" ref="N86" si="43">SUM(N79:N85)</f>
        <v>10.166</v>
      </c>
      <c r="O86" s="13">
        <f t="shared" ref="O86" si="44">SUM(O79:O85)</f>
        <v>391.11999999999995</v>
      </c>
      <c r="P86" s="13">
        <f t="shared" ref="P86" si="45">SUM(P79:P85)</f>
        <v>547.97</v>
      </c>
      <c r="Q86" s="13">
        <f t="shared" ref="Q86" si="46">SUM(Q79:Q85)</f>
        <v>175.29</v>
      </c>
      <c r="R86" s="13">
        <f t="shared" ref="R86" si="47">SUM(R79:R85)</f>
        <v>8.92</v>
      </c>
    </row>
    <row r="87" spans="2:18">
      <c r="B87" s="24"/>
      <c r="C87" s="105" t="s">
        <v>36</v>
      </c>
      <c r="D87" s="106"/>
      <c r="E87" s="107"/>
      <c r="F87" s="5"/>
      <c r="G87" s="14">
        <f t="shared" ref="G87:R87" si="48">G77+G86</f>
        <v>49.88000000000001</v>
      </c>
      <c r="H87" s="14">
        <f t="shared" si="48"/>
        <v>36.239999999999995</v>
      </c>
      <c r="I87" s="14">
        <f t="shared" si="48"/>
        <v>200.67999999999998</v>
      </c>
      <c r="J87" s="14">
        <f t="shared" si="48"/>
        <v>1632.57</v>
      </c>
      <c r="K87" s="14">
        <f t="shared" si="48"/>
        <v>0.78</v>
      </c>
      <c r="L87" s="14">
        <f t="shared" si="48"/>
        <v>55.44</v>
      </c>
      <c r="M87" s="14">
        <f t="shared" si="48"/>
        <v>414.37</v>
      </c>
      <c r="N87" s="14">
        <f t="shared" si="48"/>
        <v>11.466000000000001</v>
      </c>
      <c r="O87" s="14">
        <f t="shared" si="48"/>
        <v>651.51</v>
      </c>
      <c r="P87" s="14">
        <f t="shared" si="48"/>
        <v>888.48</v>
      </c>
      <c r="Q87" s="14">
        <f t="shared" si="48"/>
        <v>272.31999999999994</v>
      </c>
      <c r="R87" s="14">
        <f t="shared" si="48"/>
        <v>15.02</v>
      </c>
    </row>
    <row r="88" spans="2:18">
      <c r="B88" s="24"/>
      <c r="C88" s="104" t="s">
        <v>41</v>
      </c>
      <c r="D88" s="104"/>
      <c r="E88" s="104"/>
      <c r="F88" s="24"/>
      <c r="G88" s="28"/>
      <c r="H88" s="28"/>
      <c r="I88" s="28"/>
      <c r="J88" s="28">
        <v>2713</v>
      </c>
      <c r="K88" s="4"/>
      <c r="L88" s="4"/>
      <c r="M88" s="4"/>
      <c r="N88" s="4"/>
      <c r="O88" s="4"/>
      <c r="P88" s="4"/>
      <c r="Q88" s="4"/>
      <c r="R88" s="4"/>
    </row>
    <row r="89" spans="2:18">
      <c r="B89" s="24"/>
      <c r="C89" s="119" t="s">
        <v>44</v>
      </c>
      <c r="D89" s="120"/>
      <c r="E89" s="121"/>
      <c r="F89" s="24"/>
      <c r="G89" s="28"/>
      <c r="H89" s="28"/>
      <c r="I89" s="28"/>
      <c r="J89" s="30">
        <f>J87*100%/J88</f>
        <v>0.60175820125322521</v>
      </c>
      <c r="K89" s="4"/>
      <c r="L89" s="4"/>
      <c r="M89" s="4"/>
      <c r="N89" s="4"/>
      <c r="O89" s="4"/>
      <c r="P89" s="4"/>
      <c r="Q89" s="4"/>
      <c r="R89" s="4"/>
    </row>
    <row r="90" spans="2:18">
      <c r="B90" s="24"/>
      <c r="C90" s="104" t="s">
        <v>42</v>
      </c>
      <c r="D90" s="104"/>
      <c r="E90" s="104"/>
      <c r="F90" s="24"/>
      <c r="G90" s="24"/>
      <c r="H90" s="24"/>
      <c r="I90" s="24"/>
      <c r="J90" s="29">
        <f>J77*100%/J88</f>
        <v>0.24735348322889789</v>
      </c>
      <c r="K90" s="4"/>
      <c r="L90" s="4"/>
      <c r="M90" s="4"/>
      <c r="N90" s="4"/>
      <c r="O90" s="4"/>
      <c r="P90" s="4"/>
      <c r="Q90" s="4"/>
      <c r="R90" s="4"/>
    </row>
    <row r="91" spans="2:18">
      <c r="B91" s="24"/>
      <c r="C91" s="104" t="s">
        <v>43</v>
      </c>
      <c r="D91" s="104"/>
      <c r="E91" s="104"/>
      <c r="F91" s="24"/>
      <c r="G91" s="24"/>
      <c r="H91" s="24"/>
      <c r="I91" s="24"/>
      <c r="J91" s="29">
        <f>J86*100%/J88</f>
        <v>0.35440471802432733</v>
      </c>
      <c r="K91" s="4"/>
      <c r="L91" s="4"/>
      <c r="M91" s="4"/>
      <c r="N91" s="4"/>
      <c r="O91" s="4"/>
      <c r="P91" s="4"/>
      <c r="Q91" s="4"/>
      <c r="R91" s="4"/>
    </row>
    <row r="94" spans="2:18">
      <c r="B94" s="42" t="s">
        <v>0</v>
      </c>
      <c r="C94" s="117" t="s">
        <v>114</v>
      </c>
      <c r="D94" s="117"/>
      <c r="E94" s="42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>
      <c r="B95" s="42" t="s">
        <v>2</v>
      </c>
      <c r="C95" s="117" t="s">
        <v>1</v>
      </c>
      <c r="D95" s="117"/>
      <c r="E95" s="42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>
      <c r="B96" s="42" t="s">
        <v>3</v>
      </c>
      <c r="C96" s="117" t="s">
        <v>4</v>
      </c>
      <c r="D96" s="117"/>
      <c r="E96" s="42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2:18">
      <c r="B97" s="118" t="s">
        <v>272</v>
      </c>
      <c r="C97" s="118"/>
      <c r="D97" s="118"/>
      <c r="E97" s="118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2:18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>
      <c r="B99" s="114" t="s">
        <v>5</v>
      </c>
      <c r="C99" s="115" t="s">
        <v>6</v>
      </c>
      <c r="D99" s="115"/>
      <c r="E99" s="115"/>
      <c r="F99" s="116" t="s">
        <v>23</v>
      </c>
      <c r="G99" s="115" t="s">
        <v>7</v>
      </c>
      <c r="H99" s="115"/>
      <c r="I99" s="115"/>
      <c r="J99" s="114" t="s">
        <v>11</v>
      </c>
      <c r="K99" s="115" t="s">
        <v>12</v>
      </c>
      <c r="L99" s="115"/>
      <c r="M99" s="115"/>
      <c r="N99" s="115"/>
      <c r="O99" s="114" t="s">
        <v>24</v>
      </c>
      <c r="P99" s="114"/>
      <c r="Q99" s="114"/>
      <c r="R99" s="114"/>
    </row>
    <row r="100" spans="2:18" ht="31.5" customHeight="1">
      <c r="B100" s="114"/>
      <c r="C100" s="115"/>
      <c r="D100" s="115"/>
      <c r="E100" s="115"/>
      <c r="F100" s="116"/>
      <c r="G100" s="7" t="s">
        <v>8</v>
      </c>
      <c r="H100" s="7" t="s">
        <v>9</v>
      </c>
      <c r="I100" s="7" t="s">
        <v>10</v>
      </c>
      <c r="J100" s="114"/>
      <c r="K100" s="8" t="s">
        <v>13</v>
      </c>
      <c r="L100" s="8" t="s">
        <v>14</v>
      </c>
      <c r="M100" s="8" t="s">
        <v>15</v>
      </c>
      <c r="N100" s="8" t="s">
        <v>16</v>
      </c>
      <c r="O100" s="8" t="s">
        <v>17</v>
      </c>
      <c r="P100" s="8" t="s">
        <v>18</v>
      </c>
      <c r="Q100" s="8" t="s">
        <v>19</v>
      </c>
      <c r="R100" s="8" t="s">
        <v>20</v>
      </c>
    </row>
    <row r="101" spans="2:18">
      <c r="B101" s="7">
        <v>1</v>
      </c>
      <c r="C101" s="108">
        <v>2</v>
      </c>
      <c r="D101" s="109"/>
      <c r="E101" s="110"/>
      <c r="F101" s="7">
        <v>3</v>
      </c>
      <c r="G101" s="7">
        <v>4</v>
      </c>
      <c r="H101" s="7">
        <v>5</v>
      </c>
      <c r="I101" s="7">
        <v>6</v>
      </c>
      <c r="J101" s="7">
        <v>7</v>
      </c>
      <c r="K101" s="7">
        <v>8</v>
      </c>
      <c r="L101" s="7">
        <v>9</v>
      </c>
      <c r="M101" s="7">
        <v>10</v>
      </c>
      <c r="N101" s="7">
        <v>11</v>
      </c>
      <c r="O101" s="7">
        <v>12</v>
      </c>
      <c r="P101" s="7">
        <v>13</v>
      </c>
      <c r="Q101" s="7">
        <v>14</v>
      </c>
      <c r="R101" s="7">
        <v>15</v>
      </c>
    </row>
    <row r="102" spans="2:18">
      <c r="B102" s="108" t="s">
        <v>21</v>
      </c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10"/>
    </row>
    <row r="103" spans="2:18">
      <c r="B103" s="53">
        <v>313</v>
      </c>
      <c r="C103" s="100" t="s">
        <v>62</v>
      </c>
      <c r="D103" s="101"/>
      <c r="E103" s="102"/>
      <c r="F103" s="5">
        <v>180</v>
      </c>
      <c r="G103" s="11">
        <v>5.04</v>
      </c>
      <c r="H103" s="11">
        <v>18.399999999999999</v>
      </c>
      <c r="I103" s="11">
        <v>20.64</v>
      </c>
      <c r="J103" s="11">
        <v>335.4</v>
      </c>
      <c r="K103" s="11">
        <v>0.12</v>
      </c>
      <c r="L103" s="11">
        <v>0.37</v>
      </c>
      <c r="M103" s="11">
        <v>44.8</v>
      </c>
      <c r="N103" s="11">
        <v>0.31</v>
      </c>
      <c r="O103" s="11">
        <v>158.51</v>
      </c>
      <c r="P103" s="11">
        <v>431.39</v>
      </c>
      <c r="Q103" s="11">
        <v>18.48</v>
      </c>
      <c r="R103" s="11">
        <v>0.46</v>
      </c>
    </row>
    <row r="104" spans="2:18" ht="24" customHeight="1">
      <c r="B104" s="53"/>
      <c r="C104" s="111" t="s">
        <v>63</v>
      </c>
      <c r="D104" s="112"/>
      <c r="E104" s="113"/>
      <c r="F104" s="5">
        <v>10</v>
      </c>
      <c r="G104" s="39">
        <v>0.72</v>
      </c>
      <c r="H104" s="39">
        <v>0.85</v>
      </c>
      <c r="I104" s="39">
        <v>5.55</v>
      </c>
      <c r="J104" s="40">
        <v>32.799999999999997</v>
      </c>
      <c r="K104" s="39">
        <v>0.01</v>
      </c>
      <c r="L104" s="39">
        <v>0.1</v>
      </c>
      <c r="M104" s="39">
        <v>4.2</v>
      </c>
      <c r="N104" s="39">
        <v>0.02</v>
      </c>
      <c r="O104" s="39">
        <v>30.7</v>
      </c>
      <c r="P104" s="39">
        <v>21.9</v>
      </c>
      <c r="Q104" s="39">
        <v>3.4</v>
      </c>
      <c r="R104" s="39">
        <v>0.02</v>
      </c>
    </row>
    <row r="105" spans="2:18">
      <c r="B105" s="53"/>
      <c r="C105" s="100" t="s">
        <v>27</v>
      </c>
      <c r="D105" s="101"/>
      <c r="E105" s="102"/>
      <c r="F105" s="5">
        <v>10</v>
      </c>
      <c r="G105" s="11">
        <v>0.08</v>
      </c>
      <c r="H105" s="11">
        <v>8.25</v>
      </c>
      <c r="I105" s="11">
        <v>0.08</v>
      </c>
      <c r="J105" s="11">
        <v>74.8</v>
      </c>
      <c r="K105" s="11">
        <v>0</v>
      </c>
      <c r="L105" s="11">
        <v>0</v>
      </c>
      <c r="M105" s="11">
        <v>30</v>
      </c>
      <c r="N105" s="11">
        <v>0.1</v>
      </c>
      <c r="O105" s="11">
        <v>1.2</v>
      </c>
      <c r="P105" s="11">
        <v>1.9</v>
      </c>
      <c r="Q105" s="11">
        <v>0</v>
      </c>
      <c r="R105" s="11">
        <v>0.02</v>
      </c>
    </row>
    <row r="106" spans="2:18">
      <c r="B106" s="53">
        <v>495</v>
      </c>
      <c r="C106" s="100" t="s">
        <v>64</v>
      </c>
      <c r="D106" s="101"/>
      <c r="E106" s="102"/>
      <c r="F106" s="5">
        <v>200</v>
      </c>
      <c r="G106" s="11">
        <v>1.2</v>
      </c>
      <c r="H106" s="11">
        <v>1.28</v>
      </c>
      <c r="I106" s="11">
        <v>17.86</v>
      </c>
      <c r="J106" s="11">
        <v>87.84</v>
      </c>
      <c r="K106" s="11">
        <v>0.01</v>
      </c>
      <c r="L106" s="11">
        <v>0.24</v>
      </c>
      <c r="M106" s="11">
        <v>6</v>
      </c>
      <c r="N106" s="11">
        <v>0</v>
      </c>
      <c r="O106" s="11">
        <v>52.35</v>
      </c>
      <c r="P106" s="11">
        <v>42.17</v>
      </c>
      <c r="Q106" s="11">
        <v>5.6</v>
      </c>
      <c r="R106" s="11">
        <v>0.09</v>
      </c>
    </row>
    <row r="107" spans="2:18">
      <c r="B107" s="53"/>
      <c r="C107" s="100" t="s">
        <v>26</v>
      </c>
      <c r="D107" s="101"/>
      <c r="E107" s="102"/>
      <c r="F107" s="5">
        <v>80</v>
      </c>
      <c r="G107" s="11">
        <v>1.5</v>
      </c>
      <c r="H107" s="11">
        <v>0.57999999999999996</v>
      </c>
      <c r="I107" s="11">
        <v>10.28</v>
      </c>
      <c r="J107" s="11">
        <v>78.8</v>
      </c>
      <c r="K107" s="11">
        <v>0.02</v>
      </c>
      <c r="L107" s="11">
        <v>0</v>
      </c>
      <c r="M107" s="11">
        <v>0</v>
      </c>
      <c r="N107" s="11">
        <v>0.34</v>
      </c>
      <c r="O107" s="11">
        <v>4.7</v>
      </c>
      <c r="P107" s="11">
        <v>16.8</v>
      </c>
      <c r="Q107" s="11">
        <v>2.6</v>
      </c>
      <c r="R107" s="11">
        <v>0.24</v>
      </c>
    </row>
    <row r="108" spans="2:18">
      <c r="B108" s="24"/>
      <c r="C108" s="100" t="s">
        <v>48</v>
      </c>
      <c r="D108" s="101"/>
      <c r="E108" s="102"/>
      <c r="F108" s="5">
        <v>100</v>
      </c>
      <c r="G108" s="11">
        <v>0.56000000000000005</v>
      </c>
      <c r="H108" s="11">
        <v>0.56000000000000005</v>
      </c>
      <c r="I108" s="11">
        <v>13.72</v>
      </c>
      <c r="J108" s="11">
        <v>65.8</v>
      </c>
      <c r="K108" s="11">
        <v>0.04</v>
      </c>
      <c r="L108" s="11">
        <v>14</v>
      </c>
      <c r="M108" s="11">
        <v>34</v>
      </c>
      <c r="N108" s="11">
        <v>0.28000000000000003</v>
      </c>
      <c r="O108" s="11">
        <v>22.4</v>
      </c>
      <c r="P108" s="11">
        <v>15.4</v>
      </c>
      <c r="Q108" s="11">
        <v>12.6</v>
      </c>
      <c r="R108" s="11">
        <v>3.08</v>
      </c>
    </row>
    <row r="109" spans="2:18">
      <c r="B109" s="24"/>
      <c r="C109" s="105" t="s">
        <v>28</v>
      </c>
      <c r="D109" s="106"/>
      <c r="E109" s="107"/>
      <c r="F109" s="5"/>
      <c r="G109" s="13">
        <f t="shared" ref="G109:R109" si="49">SUM(G103:G108)</f>
        <v>9.1</v>
      </c>
      <c r="H109" s="13">
        <f t="shared" si="49"/>
        <v>29.919999999999998</v>
      </c>
      <c r="I109" s="13">
        <f t="shared" si="49"/>
        <v>68.13</v>
      </c>
      <c r="J109" s="13">
        <f t="shared" si="49"/>
        <v>675.43999999999994</v>
      </c>
      <c r="K109" s="13">
        <f t="shared" si="49"/>
        <v>0.2</v>
      </c>
      <c r="L109" s="13">
        <f t="shared" si="49"/>
        <v>14.71</v>
      </c>
      <c r="M109" s="13">
        <f t="shared" si="49"/>
        <v>119</v>
      </c>
      <c r="N109" s="13">
        <f t="shared" si="49"/>
        <v>1.05</v>
      </c>
      <c r="O109" s="13">
        <f t="shared" si="49"/>
        <v>269.85999999999996</v>
      </c>
      <c r="P109" s="13">
        <f t="shared" si="49"/>
        <v>529.55999999999995</v>
      </c>
      <c r="Q109" s="13">
        <f t="shared" si="49"/>
        <v>42.68</v>
      </c>
      <c r="R109" s="13">
        <f t="shared" si="49"/>
        <v>3.91</v>
      </c>
    </row>
    <row r="110" spans="2:18">
      <c r="B110" s="108" t="s">
        <v>35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10"/>
    </row>
    <row r="111" spans="2:18" ht="26.25" customHeight="1">
      <c r="B111" s="5">
        <v>17</v>
      </c>
      <c r="C111" s="111" t="s">
        <v>65</v>
      </c>
      <c r="D111" s="112"/>
      <c r="E111" s="113"/>
      <c r="F111" s="5">
        <v>100</v>
      </c>
      <c r="G111" s="11">
        <v>0.7</v>
      </c>
      <c r="H111" s="11">
        <v>12.08</v>
      </c>
      <c r="I111" s="11">
        <v>2.2000000000000002</v>
      </c>
      <c r="J111" s="11">
        <v>120.2</v>
      </c>
      <c r="K111" s="11">
        <v>0.03</v>
      </c>
      <c r="L111" s="11">
        <v>8.8000000000000007</v>
      </c>
      <c r="M111" s="11">
        <v>0</v>
      </c>
      <c r="N111" s="11">
        <v>5.37</v>
      </c>
      <c r="O111" s="11">
        <v>21.16</v>
      </c>
      <c r="P111" s="11">
        <v>37.39</v>
      </c>
      <c r="Q111" s="11">
        <v>12.38</v>
      </c>
      <c r="R111" s="11">
        <v>0.54</v>
      </c>
    </row>
    <row r="112" spans="2:18">
      <c r="B112" s="5">
        <v>134</v>
      </c>
      <c r="C112" s="100" t="s">
        <v>66</v>
      </c>
      <c r="D112" s="101"/>
      <c r="E112" s="102"/>
      <c r="F112" s="5">
        <v>250</v>
      </c>
      <c r="G112" s="11">
        <v>2.36</v>
      </c>
      <c r="H112" s="11">
        <v>5.68</v>
      </c>
      <c r="I112" s="11">
        <v>13.4</v>
      </c>
      <c r="J112" s="11">
        <v>113.35</v>
      </c>
      <c r="K112" s="11">
        <v>0.11</v>
      </c>
      <c r="L112" s="11">
        <v>9.2799999999999994</v>
      </c>
      <c r="M112" s="11">
        <v>7.5</v>
      </c>
      <c r="N112" s="11">
        <v>1.32</v>
      </c>
      <c r="O112" s="11">
        <v>70.7</v>
      </c>
      <c r="P112" s="11">
        <v>76.5</v>
      </c>
      <c r="Q112" s="11">
        <v>26.59</v>
      </c>
      <c r="R112" s="11">
        <v>0.99</v>
      </c>
    </row>
    <row r="113" spans="2:21">
      <c r="B113" s="5">
        <v>390</v>
      </c>
      <c r="C113" s="100" t="s">
        <v>67</v>
      </c>
      <c r="D113" s="101"/>
      <c r="E113" s="102"/>
      <c r="F113" s="27" t="s">
        <v>40</v>
      </c>
      <c r="G113" s="11">
        <v>12.12</v>
      </c>
      <c r="H113" s="11">
        <v>4.9400000000000004</v>
      </c>
      <c r="I113" s="11">
        <v>19.559999999999999</v>
      </c>
      <c r="J113" s="11">
        <v>114.14</v>
      </c>
      <c r="K113" s="11">
        <v>0.06</v>
      </c>
      <c r="L113" s="11">
        <v>0</v>
      </c>
      <c r="M113" s="11">
        <v>356</v>
      </c>
      <c r="N113" s="26">
        <v>0.36</v>
      </c>
      <c r="O113" s="26">
        <v>11.45</v>
      </c>
      <c r="P113" s="26">
        <v>163.08000000000001</v>
      </c>
      <c r="Q113" s="26">
        <v>25.05</v>
      </c>
      <c r="R113" s="26">
        <v>2.15</v>
      </c>
    </row>
    <row r="114" spans="2:21">
      <c r="B114" s="5">
        <v>423</v>
      </c>
      <c r="C114" s="100" t="s">
        <v>68</v>
      </c>
      <c r="D114" s="101"/>
      <c r="E114" s="102"/>
      <c r="F114" s="5">
        <v>180</v>
      </c>
      <c r="G114" s="11">
        <v>4</v>
      </c>
      <c r="H114" s="11">
        <v>6.16</v>
      </c>
      <c r="I114" s="11">
        <v>15.2</v>
      </c>
      <c r="J114" s="11">
        <v>134.24</v>
      </c>
      <c r="K114" s="11">
        <v>0.05</v>
      </c>
      <c r="L114" s="11">
        <v>48.64</v>
      </c>
      <c r="M114" s="11">
        <v>0</v>
      </c>
      <c r="N114" s="11">
        <v>3.32</v>
      </c>
      <c r="O114" s="11">
        <v>243.44</v>
      </c>
      <c r="P114" s="11">
        <v>61.32</v>
      </c>
      <c r="Q114" s="11">
        <v>29.37</v>
      </c>
      <c r="R114" s="11">
        <v>1.3</v>
      </c>
    </row>
    <row r="115" spans="2:21">
      <c r="B115" s="5">
        <v>522</v>
      </c>
      <c r="C115" s="100" t="s">
        <v>33</v>
      </c>
      <c r="D115" s="101"/>
      <c r="E115" s="102"/>
      <c r="F115" s="5">
        <v>200</v>
      </c>
      <c r="G115" s="11">
        <v>0.87</v>
      </c>
      <c r="H115" s="11">
        <v>0.08</v>
      </c>
      <c r="I115" s="11">
        <v>20.93</v>
      </c>
      <c r="J115" s="11">
        <v>89.14</v>
      </c>
      <c r="K115" s="11">
        <v>0.04</v>
      </c>
      <c r="L115" s="11">
        <v>9</v>
      </c>
      <c r="M115" s="11">
        <v>0</v>
      </c>
      <c r="N115" s="11">
        <v>0.26</v>
      </c>
      <c r="O115" s="11">
        <v>20.079999999999998</v>
      </c>
      <c r="P115" s="11">
        <v>35.299999999999997</v>
      </c>
      <c r="Q115" s="11">
        <v>24.1</v>
      </c>
      <c r="R115" s="11">
        <v>0.5</v>
      </c>
    </row>
    <row r="116" spans="2:21">
      <c r="B116" s="5"/>
      <c r="C116" s="100" t="s">
        <v>26</v>
      </c>
      <c r="D116" s="101"/>
      <c r="E116" s="102"/>
      <c r="F116" s="5">
        <v>100</v>
      </c>
      <c r="G116" s="11">
        <v>3</v>
      </c>
      <c r="H116" s="11">
        <v>1.1599999999999999</v>
      </c>
      <c r="I116" s="11">
        <v>20.56</v>
      </c>
      <c r="J116" s="11">
        <v>104.8</v>
      </c>
      <c r="K116" s="11">
        <v>0.04</v>
      </c>
      <c r="L116" s="11">
        <v>0</v>
      </c>
      <c r="M116" s="11">
        <v>0</v>
      </c>
      <c r="N116" s="11">
        <v>0.67600000000000005</v>
      </c>
      <c r="O116" s="11">
        <v>9.4</v>
      </c>
      <c r="P116" s="11">
        <v>33.6</v>
      </c>
      <c r="Q116" s="11">
        <v>5.2</v>
      </c>
      <c r="R116" s="11">
        <v>0.48</v>
      </c>
    </row>
    <row r="117" spans="2:21">
      <c r="B117" s="5"/>
      <c r="C117" s="100" t="s">
        <v>34</v>
      </c>
      <c r="D117" s="101"/>
      <c r="E117" s="102"/>
      <c r="F117" s="5">
        <v>120</v>
      </c>
      <c r="G117" s="11">
        <v>1.1200000000000001</v>
      </c>
      <c r="H117" s="11">
        <v>0.22</v>
      </c>
      <c r="I117" s="11">
        <v>9.8800000000000008</v>
      </c>
      <c r="J117" s="11">
        <v>105.6</v>
      </c>
      <c r="K117" s="11">
        <v>0.02</v>
      </c>
      <c r="L117" s="11">
        <v>0</v>
      </c>
      <c r="M117" s="11">
        <v>0</v>
      </c>
      <c r="N117" s="11">
        <v>0.18</v>
      </c>
      <c r="O117" s="11">
        <v>50</v>
      </c>
      <c r="P117" s="11">
        <v>50</v>
      </c>
      <c r="Q117" s="11">
        <v>5</v>
      </c>
      <c r="R117" s="11">
        <v>0.62</v>
      </c>
    </row>
    <row r="118" spans="2:21">
      <c r="B118" s="5">
        <v>558</v>
      </c>
      <c r="C118" s="100" t="s">
        <v>54</v>
      </c>
      <c r="D118" s="101"/>
      <c r="E118" s="102"/>
      <c r="F118" s="5">
        <v>50</v>
      </c>
      <c r="G118" s="11">
        <v>5.65</v>
      </c>
      <c r="H118" s="11">
        <v>4</v>
      </c>
      <c r="I118" s="11">
        <v>27.1</v>
      </c>
      <c r="J118" s="11">
        <v>167</v>
      </c>
      <c r="K118" s="11">
        <v>0.06</v>
      </c>
      <c r="L118" s="11">
        <v>0.1</v>
      </c>
      <c r="M118" s="11">
        <v>6.91</v>
      </c>
      <c r="N118" s="11">
        <v>0.59</v>
      </c>
      <c r="O118" s="11">
        <v>29.51</v>
      </c>
      <c r="P118" s="11">
        <v>52.72</v>
      </c>
      <c r="Q118" s="11">
        <v>8.0500000000000007</v>
      </c>
      <c r="R118" s="11">
        <v>0.54</v>
      </c>
    </row>
    <row r="119" spans="2:21">
      <c r="B119" s="24"/>
      <c r="C119" s="105" t="s">
        <v>28</v>
      </c>
      <c r="D119" s="106"/>
      <c r="E119" s="107"/>
      <c r="F119" s="5"/>
      <c r="G119" s="13">
        <f t="shared" ref="G119:R119" si="50">SUM(G111:G118)</f>
        <v>29.82</v>
      </c>
      <c r="H119" s="13">
        <f t="shared" si="50"/>
        <v>34.319999999999993</v>
      </c>
      <c r="I119" s="13">
        <f t="shared" si="50"/>
        <v>128.82999999999998</v>
      </c>
      <c r="J119" s="13">
        <f t="shared" si="50"/>
        <v>948.47</v>
      </c>
      <c r="K119" s="13">
        <f t="shared" si="50"/>
        <v>0.41</v>
      </c>
      <c r="L119" s="13">
        <f t="shared" si="50"/>
        <v>75.819999999999993</v>
      </c>
      <c r="M119" s="13">
        <f t="shared" si="50"/>
        <v>370.41</v>
      </c>
      <c r="N119" s="13">
        <f t="shared" si="50"/>
        <v>12.076000000000001</v>
      </c>
      <c r="O119" s="13">
        <f t="shared" si="50"/>
        <v>455.73999999999995</v>
      </c>
      <c r="P119" s="13">
        <f t="shared" si="50"/>
        <v>509.91000000000008</v>
      </c>
      <c r="Q119" s="13">
        <f t="shared" si="50"/>
        <v>135.74</v>
      </c>
      <c r="R119" s="13">
        <f t="shared" si="50"/>
        <v>7.1199999999999992</v>
      </c>
    </row>
    <row r="120" spans="2:21">
      <c r="B120" s="24"/>
      <c r="C120" s="105" t="s">
        <v>36</v>
      </c>
      <c r="D120" s="106"/>
      <c r="E120" s="107"/>
      <c r="F120" s="5"/>
      <c r="G120" s="14">
        <f t="shared" ref="G120:R120" si="51">G109+G119</f>
        <v>38.92</v>
      </c>
      <c r="H120" s="14">
        <f t="shared" si="51"/>
        <v>64.239999999999995</v>
      </c>
      <c r="I120" s="14">
        <f t="shared" si="51"/>
        <v>196.95999999999998</v>
      </c>
      <c r="J120" s="14">
        <f t="shared" si="51"/>
        <v>1623.9099999999999</v>
      </c>
      <c r="K120" s="14">
        <f t="shared" si="51"/>
        <v>0.61</v>
      </c>
      <c r="L120" s="14">
        <f t="shared" si="51"/>
        <v>90.53</v>
      </c>
      <c r="M120" s="14">
        <f t="shared" si="51"/>
        <v>489.41</v>
      </c>
      <c r="N120" s="14">
        <f t="shared" si="51"/>
        <v>13.126000000000001</v>
      </c>
      <c r="O120" s="14">
        <f t="shared" si="51"/>
        <v>725.59999999999991</v>
      </c>
      <c r="P120" s="14">
        <f t="shared" si="51"/>
        <v>1039.47</v>
      </c>
      <c r="Q120" s="14">
        <f t="shared" si="51"/>
        <v>178.42000000000002</v>
      </c>
      <c r="R120" s="14">
        <f t="shared" si="51"/>
        <v>11.03</v>
      </c>
    </row>
    <row r="121" spans="2:21">
      <c r="B121" s="24"/>
      <c r="C121" s="104" t="s">
        <v>41</v>
      </c>
      <c r="D121" s="104"/>
      <c r="E121" s="104"/>
      <c r="F121" s="24"/>
      <c r="G121" s="28"/>
      <c r="H121" s="28"/>
      <c r="I121" s="28"/>
      <c r="J121" s="28">
        <v>2713</v>
      </c>
      <c r="K121" s="4"/>
      <c r="L121" s="4"/>
      <c r="M121" s="4"/>
      <c r="N121" s="4"/>
      <c r="O121" s="4"/>
      <c r="P121" s="4"/>
      <c r="Q121" s="4"/>
      <c r="R121" s="4"/>
    </row>
    <row r="122" spans="2:21">
      <c r="B122" s="24"/>
      <c r="C122" s="119" t="s">
        <v>44</v>
      </c>
      <c r="D122" s="120"/>
      <c r="E122" s="121"/>
      <c r="F122" s="24"/>
      <c r="G122" s="28"/>
      <c r="H122" s="28"/>
      <c r="I122" s="28"/>
      <c r="J122" s="30">
        <f>J120*100%/J121</f>
        <v>0.59856616291927744</v>
      </c>
      <c r="K122" s="4"/>
      <c r="L122" s="4"/>
      <c r="M122" s="4"/>
      <c r="N122" s="4"/>
      <c r="O122" s="4"/>
      <c r="P122" s="4"/>
      <c r="Q122" s="4"/>
      <c r="R122" s="4"/>
    </row>
    <row r="123" spans="2:21">
      <c r="B123" s="24"/>
      <c r="C123" s="104" t="s">
        <v>42</v>
      </c>
      <c r="D123" s="104"/>
      <c r="E123" s="104"/>
      <c r="F123" s="24"/>
      <c r="G123" s="24"/>
      <c r="H123" s="24"/>
      <c r="I123" s="24"/>
      <c r="J123" s="29">
        <f>J109*100%/J121</f>
        <v>0.24896424622189456</v>
      </c>
      <c r="K123" s="4"/>
      <c r="L123" s="4"/>
      <c r="M123" s="4"/>
      <c r="N123" s="4"/>
      <c r="O123" s="4"/>
      <c r="P123" s="4"/>
      <c r="Q123" s="4"/>
      <c r="R123" s="4"/>
    </row>
    <row r="124" spans="2:21">
      <c r="B124" s="24"/>
      <c r="C124" s="104" t="s">
        <v>43</v>
      </c>
      <c r="D124" s="104"/>
      <c r="E124" s="104"/>
      <c r="F124" s="24"/>
      <c r="G124" s="24"/>
      <c r="H124" s="24"/>
      <c r="I124" s="24"/>
      <c r="J124" s="29">
        <f>J119*100%/J121</f>
        <v>0.349601916697383</v>
      </c>
      <c r="K124" s="4"/>
      <c r="L124" s="4"/>
      <c r="M124" s="4"/>
      <c r="N124" s="4"/>
      <c r="O124" s="4"/>
      <c r="P124" s="4"/>
      <c r="Q124" s="4"/>
      <c r="R124" s="4"/>
      <c r="U124" s="21"/>
    </row>
    <row r="125" spans="2:21">
      <c r="C125" s="15"/>
      <c r="D125" s="15"/>
    </row>
    <row r="126" spans="2:21">
      <c r="B126" s="9" t="s">
        <v>0</v>
      </c>
      <c r="C126" s="117" t="s">
        <v>115</v>
      </c>
      <c r="D126" s="117"/>
      <c r="E126" s="9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21">
      <c r="B127" s="9" t="s">
        <v>2</v>
      </c>
      <c r="C127" s="118" t="s">
        <v>1</v>
      </c>
      <c r="D127" s="118"/>
      <c r="E127" s="9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21">
      <c r="B128" s="9" t="s">
        <v>3</v>
      </c>
      <c r="C128" s="118" t="s">
        <v>4</v>
      </c>
      <c r="D128" s="118"/>
      <c r="E128" s="9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2:22">
      <c r="B129" s="118" t="s">
        <v>272</v>
      </c>
      <c r="C129" s="118"/>
      <c r="D129" s="118"/>
      <c r="E129" s="118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2:22" ht="6.75" customHeight="1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22">
      <c r="B131" s="114" t="s">
        <v>5</v>
      </c>
      <c r="C131" s="115" t="s">
        <v>6</v>
      </c>
      <c r="D131" s="115"/>
      <c r="E131" s="115"/>
      <c r="F131" s="116" t="s">
        <v>23</v>
      </c>
      <c r="G131" s="115" t="s">
        <v>7</v>
      </c>
      <c r="H131" s="115"/>
      <c r="I131" s="115"/>
      <c r="J131" s="114" t="s">
        <v>11</v>
      </c>
      <c r="K131" s="115" t="s">
        <v>12</v>
      </c>
      <c r="L131" s="115"/>
      <c r="M131" s="115"/>
      <c r="N131" s="115"/>
      <c r="O131" s="114" t="s">
        <v>24</v>
      </c>
      <c r="P131" s="114"/>
      <c r="Q131" s="114"/>
      <c r="R131" s="114"/>
    </row>
    <row r="132" spans="2:22" ht="31.5" customHeight="1">
      <c r="B132" s="114"/>
      <c r="C132" s="115"/>
      <c r="D132" s="115"/>
      <c r="E132" s="115"/>
      <c r="F132" s="116"/>
      <c r="G132" s="7" t="s">
        <v>8</v>
      </c>
      <c r="H132" s="7" t="s">
        <v>9</v>
      </c>
      <c r="I132" s="7" t="s">
        <v>10</v>
      </c>
      <c r="J132" s="114"/>
      <c r="K132" s="8" t="s">
        <v>13</v>
      </c>
      <c r="L132" s="8" t="s">
        <v>14</v>
      </c>
      <c r="M132" s="8" t="s">
        <v>15</v>
      </c>
      <c r="N132" s="8" t="s">
        <v>16</v>
      </c>
      <c r="O132" s="8" t="s">
        <v>17</v>
      </c>
      <c r="P132" s="8" t="s">
        <v>18</v>
      </c>
      <c r="Q132" s="8" t="s">
        <v>19</v>
      </c>
      <c r="R132" s="8" t="s">
        <v>20</v>
      </c>
    </row>
    <row r="133" spans="2:22" ht="13.5" customHeight="1">
      <c r="B133" s="7">
        <v>1</v>
      </c>
      <c r="C133" s="108">
        <v>2</v>
      </c>
      <c r="D133" s="109"/>
      <c r="E133" s="110"/>
      <c r="F133" s="7">
        <v>3</v>
      </c>
      <c r="G133" s="7">
        <v>4</v>
      </c>
      <c r="H133" s="7">
        <v>5</v>
      </c>
      <c r="I133" s="7">
        <v>6</v>
      </c>
      <c r="J133" s="7">
        <v>7</v>
      </c>
      <c r="K133" s="7">
        <v>8</v>
      </c>
      <c r="L133" s="7">
        <v>9</v>
      </c>
      <c r="M133" s="7">
        <v>10</v>
      </c>
      <c r="N133" s="7">
        <v>11</v>
      </c>
      <c r="O133" s="7">
        <v>12</v>
      </c>
      <c r="P133" s="7">
        <v>13</v>
      </c>
      <c r="Q133" s="7">
        <v>14</v>
      </c>
      <c r="R133" s="7">
        <v>15</v>
      </c>
    </row>
    <row r="134" spans="2:22">
      <c r="B134" s="108" t="s">
        <v>21</v>
      </c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10"/>
    </row>
    <row r="135" spans="2:22">
      <c r="B135" s="53">
        <v>268</v>
      </c>
      <c r="C135" s="100" t="s">
        <v>70</v>
      </c>
      <c r="D135" s="101"/>
      <c r="E135" s="102"/>
      <c r="F135" s="5">
        <v>200</v>
      </c>
      <c r="G135" s="85">
        <v>7.76</v>
      </c>
      <c r="H135" s="85">
        <v>4.99</v>
      </c>
      <c r="I135" s="85">
        <v>29.16</v>
      </c>
      <c r="J135" s="85">
        <v>226.46</v>
      </c>
      <c r="K135" s="85">
        <v>0</v>
      </c>
      <c r="L135" s="85">
        <v>1.3859999999999999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6">
        <v>0</v>
      </c>
    </row>
    <row r="136" spans="2:22">
      <c r="B136" s="53">
        <v>493</v>
      </c>
      <c r="C136" s="111" t="s">
        <v>71</v>
      </c>
      <c r="D136" s="112"/>
      <c r="E136" s="113"/>
      <c r="F136" s="5">
        <v>200</v>
      </c>
      <c r="G136" s="39">
        <v>0</v>
      </c>
      <c r="H136" s="39">
        <v>0</v>
      </c>
      <c r="I136" s="39">
        <v>15.98</v>
      </c>
      <c r="J136" s="40">
        <v>63.84</v>
      </c>
      <c r="K136" s="39">
        <v>0</v>
      </c>
      <c r="L136" s="39">
        <v>0</v>
      </c>
      <c r="M136" s="39">
        <v>0</v>
      </c>
      <c r="N136" s="39">
        <v>0</v>
      </c>
      <c r="O136" s="39">
        <v>3.95</v>
      </c>
      <c r="P136" s="39">
        <v>5.77</v>
      </c>
      <c r="Q136" s="39">
        <v>0</v>
      </c>
      <c r="R136" s="39">
        <v>0.05</v>
      </c>
    </row>
    <row r="137" spans="2:22">
      <c r="B137" s="53">
        <v>583</v>
      </c>
      <c r="C137" s="100" t="s">
        <v>72</v>
      </c>
      <c r="D137" s="101"/>
      <c r="E137" s="102"/>
      <c r="F137" s="5">
        <v>50</v>
      </c>
      <c r="G137" s="11">
        <v>3.55</v>
      </c>
      <c r="H137" s="11">
        <v>10.5</v>
      </c>
      <c r="I137" s="11">
        <v>25.65</v>
      </c>
      <c r="J137" s="11">
        <v>231.3</v>
      </c>
      <c r="K137" s="11">
        <v>0.05</v>
      </c>
      <c r="L137" s="11">
        <v>0</v>
      </c>
      <c r="M137" s="11">
        <v>30.05</v>
      </c>
      <c r="N137" s="11">
        <v>0.56999999999999995</v>
      </c>
      <c r="O137" s="11">
        <v>15.87</v>
      </c>
      <c r="P137" s="11">
        <v>44.37</v>
      </c>
      <c r="Q137" s="11">
        <v>7.12</v>
      </c>
      <c r="R137" s="11">
        <v>0.72</v>
      </c>
    </row>
    <row r="138" spans="2:22">
      <c r="B138" s="53"/>
      <c r="C138" s="100" t="s">
        <v>26</v>
      </c>
      <c r="D138" s="101"/>
      <c r="E138" s="102"/>
      <c r="F138" s="5">
        <v>80</v>
      </c>
      <c r="G138" s="11">
        <v>1.5</v>
      </c>
      <c r="H138" s="11">
        <v>0.57999999999999996</v>
      </c>
      <c r="I138" s="11">
        <v>10.28</v>
      </c>
      <c r="J138" s="11">
        <v>78.8</v>
      </c>
      <c r="K138" s="11">
        <v>0.02</v>
      </c>
      <c r="L138" s="11">
        <v>0</v>
      </c>
      <c r="M138" s="11">
        <v>0</v>
      </c>
      <c r="N138" s="11">
        <v>0.34</v>
      </c>
      <c r="O138" s="11">
        <v>4.7</v>
      </c>
      <c r="P138" s="11">
        <v>16.8</v>
      </c>
      <c r="Q138" s="11">
        <v>2.6</v>
      </c>
      <c r="R138" s="11">
        <v>0.24</v>
      </c>
    </row>
    <row r="139" spans="2:22">
      <c r="B139" s="53"/>
      <c r="C139" s="100" t="s">
        <v>48</v>
      </c>
      <c r="D139" s="101"/>
      <c r="E139" s="102"/>
      <c r="F139" s="5">
        <v>100</v>
      </c>
      <c r="G139" s="11">
        <v>0.56000000000000005</v>
      </c>
      <c r="H139" s="11">
        <v>0.56000000000000005</v>
      </c>
      <c r="I139" s="11">
        <v>13.72</v>
      </c>
      <c r="J139" s="11">
        <v>65.8</v>
      </c>
      <c r="K139" s="11">
        <v>0.04</v>
      </c>
      <c r="L139" s="11">
        <v>14</v>
      </c>
      <c r="M139" s="11">
        <v>34</v>
      </c>
      <c r="N139" s="11">
        <v>0.28000000000000003</v>
      </c>
      <c r="O139" s="11">
        <v>22.4</v>
      </c>
      <c r="P139" s="11">
        <v>15.4</v>
      </c>
      <c r="Q139" s="11">
        <v>12.6</v>
      </c>
      <c r="R139" s="11">
        <v>3.08</v>
      </c>
    </row>
    <row r="140" spans="2:22">
      <c r="B140" s="53"/>
      <c r="C140" s="105" t="s">
        <v>28</v>
      </c>
      <c r="D140" s="106"/>
      <c r="E140" s="107"/>
      <c r="F140" s="5"/>
      <c r="G140" s="13">
        <f t="shared" ref="G140:R140" si="52">SUM(G135:G139)</f>
        <v>13.37</v>
      </c>
      <c r="H140" s="13">
        <f t="shared" si="52"/>
        <v>16.63</v>
      </c>
      <c r="I140" s="13">
        <f t="shared" si="52"/>
        <v>94.789999999999992</v>
      </c>
      <c r="J140" s="13">
        <f t="shared" si="52"/>
        <v>666.19999999999993</v>
      </c>
      <c r="K140" s="13">
        <f t="shared" si="52"/>
        <v>0.11000000000000001</v>
      </c>
      <c r="L140" s="13">
        <f t="shared" si="52"/>
        <v>15.385999999999999</v>
      </c>
      <c r="M140" s="13">
        <f t="shared" si="52"/>
        <v>64.05</v>
      </c>
      <c r="N140" s="13">
        <f t="shared" si="52"/>
        <v>1.19</v>
      </c>
      <c r="O140" s="13">
        <f t="shared" si="52"/>
        <v>46.92</v>
      </c>
      <c r="P140" s="13">
        <f t="shared" si="52"/>
        <v>82.34</v>
      </c>
      <c r="Q140" s="13">
        <f t="shared" si="52"/>
        <v>22.32</v>
      </c>
      <c r="R140" s="13">
        <f t="shared" si="52"/>
        <v>4.09</v>
      </c>
    </row>
    <row r="141" spans="2:22">
      <c r="B141" s="108" t="s">
        <v>35</v>
      </c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10"/>
    </row>
    <row r="142" spans="2:22" ht="24" customHeight="1">
      <c r="B142" s="5">
        <v>1</v>
      </c>
      <c r="C142" s="111" t="s">
        <v>73</v>
      </c>
      <c r="D142" s="112"/>
      <c r="E142" s="113"/>
      <c r="F142" s="5">
        <v>100</v>
      </c>
      <c r="G142" s="11">
        <v>1.48</v>
      </c>
      <c r="H142" s="11">
        <v>7.09</v>
      </c>
      <c r="I142" s="11">
        <v>4.01</v>
      </c>
      <c r="J142" s="11">
        <v>95.19</v>
      </c>
      <c r="K142" s="11">
        <v>0.03</v>
      </c>
      <c r="L142" s="11">
        <v>32.9</v>
      </c>
      <c r="M142" s="11">
        <v>0</v>
      </c>
      <c r="N142" s="11">
        <v>3.2</v>
      </c>
      <c r="O142" s="11">
        <v>137.29</v>
      </c>
      <c r="P142" s="11">
        <v>30.81</v>
      </c>
      <c r="Q142" s="11">
        <v>14.27</v>
      </c>
      <c r="R142" s="11">
        <v>0.56999999999999995</v>
      </c>
      <c r="V142" s="21"/>
    </row>
    <row r="143" spans="2:22">
      <c r="B143" s="5">
        <v>154</v>
      </c>
      <c r="C143" s="100" t="s">
        <v>74</v>
      </c>
      <c r="D143" s="101"/>
      <c r="E143" s="102"/>
      <c r="F143" s="5">
        <v>250</v>
      </c>
      <c r="G143" s="26">
        <v>3.38</v>
      </c>
      <c r="H143" s="26">
        <v>4.49</v>
      </c>
      <c r="I143" s="26">
        <v>10.31</v>
      </c>
      <c r="J143" s="26">
        <v>140.44999999999999</v>
      </c>
      <c r="K143" s="26">
        <v>0.08</v>
      </c>
      <c r="L143" s="26">
        <v>15.66</v>
      </c>
      <c r="M143" s="26">
        <v>0.28000000000000003</v>
      </c>
      <c r="N143" s="26">
        <v>3.19</v>
      </c>
      <c r="O143" s="26">
        <v>47.33</v>
      </c>
      <c r="P143" s="26">
        <v>29.4</v>
      </c>
      <c r="Q143" s="26">
        <v>77.78</v>
      </c>
      <c r="R143" s="26">
        <v>0.83</v>
      </c>
    </row>
    <row r="144" spans="2:22">
      <c r="B144" s="5">
        <v>381</v>
      </c>
      <c r="C144" s="100" t="s">
        <v>75</v>
      </c>
      <c r="D144" s="101"/>
      <c r="E144" s="102"/>
      <c r="F144" s="27" t="s">
        <v>53</v>
      </c>
      <c r="G144" s="11">
        <v>12</v>
      </c>
      <c r="H144" s="11">
        <v>10.4</v>
      </c>
      <c r="I144" s="11">
        <v>6</v>
      </c>
      <c r="J144" s="11">
        <v>205.6</v>
      </c>
      <c r="K144" s="11">
        <v>0.08</v>
      </c>
      <c r="L144" s="11">
        <v>0</v>
      </c>
      <c r="M144" s="11">
        <v>543</v>
      </c>
      <c r="N144" s="26">
        <v>2.0699999999999998</v>
      </c>
      <c r="O144" s="26">
        <v>14.92</v>
      </c>
      <c r="P144" s="26">
        <v>171.84</v>
      </c>
      <c r="Q144" s="26">
        <v>20.96</v>
      </c>
      <c r="R144" s="26">
        <v>2.4700000000000002</v>
      </c>
    </row>
    <row r="145" spans="2:23">
      <c r="B145" s="5">
        <v>453</v>
      </c>
      <c r="C145" s="100" t="s">
        <v>76</v>
      </c>
      <c r="D145" s="101"/>
      <c r="E145" s="102"/>
      <c r="F145" s="5">
        <v>30</v>
      </c>
      <c r="G145" s="11">
        <v>0.48</v>
      </c>
      <c r="H145" s="11">
        <v>0</v>
      </c>
      <c r="I145" s="11">
        <v>2.1</v>
      </c>
      <c r="J145" s="11">
        <v>19.77</v>
      </c>
      <c r="K145" s="11">
        <v>0.01</v>
      </c>
      <c r="L145" s="11">
        <v>3.56</v>
      </c>
      <c r="M145" s="11">
        <v>3.15</v>
      </c>
      <c r="N145" s="11">
        <v>0.11</v>
      </c>
      <c r="O145" s="11">
        <v>2.77</v>
      </c>
      <c r="P145" s="11">
        <v>7.49</v>
      </c>
      <c r="Q145" s="11">
        <v>4.53</v>
      </c>
      <c r="R145" s="11">
        <v>0.21</v>
      </c>
    </row>
    <row r="146" spans="2:23">
      <c r="B146" s="5">
        <v>173</v>
      </c>
      <c r="C146" s="100" t="s">
        <v>77</v>
      </c>
      <c r="D146" s="101"/>
      <c r="E146" s="102"/>
      <c r="F146" s="5">
        <v>180</v>
      </c>
      <c r="G146" s="11">
        <v>3.33</v>
      </c>
      <c r="H146" s="11">
        <v>6.41</v>
      </c>
      <c r="I146" s="11">
        <v>20.63</v>
      </c>
      <c r="J146" s="11">
        <v>175.6</v>
      </c>
      <c r="K146" s="11">
        <v>0.16</v>
      </c>
      <c r="L146" s="11">
        <v>13</v>
      </c>
      <c r="M146" s="11">
        <v>8.1999999999999993</v>
      </c>
      <c r="N146" s="11">
        <v>0.15</v>
      </c>
      <c r="O146" s="11">
        <v>21.5</v>
      </c>
      <c r="P146" s="11">
        <v>72.099999999999994</v>
      </c>
      <c r="Q146" s="11">
        <v>28.73</v>
      </c>
      <c r="R146" s="11">
        <v>2.1</v>
      </c>
      <c r="V146" s="21"/>
    </row>
    <row r="147" spans="2:23">
      <c r="B147" s="5"/>
      <c r="C147" s="100" t="s">
        <v>26</v>
      </c>
      <c r="D147" s="101"/>
      <c r="E147" s="102"/>
      <c r="F147" s="5">
        <v>100</v>
      </c>
      <c r="G147" s="11">
        <v>3</v>
      </c>
      <c r="H147" s="11">
        <v>1.1599999999999999</v>
      </c>
      <c r="I147" s="11">
        <v>20.56</v>
      </c>
      <c r="J147" s="11">
        <v>104.8</v>
      </c>
      <c r="K147" s="11">
        <v>0.04</v>
      </c>
      <c r="L147" s="11">
        <v>0</v>
      </c>
      <c r="M147" s="11">
        <v>0</v>
      </c>
      <c r="N147" s="11">
        <v>0.67600000000000005</v>
      </c>
      <c r="O147" s="11">
        <v>9.4</v>
      </c>
      <c r="P147" s="11">
        <v>33.6</v>
      </c>
      <c r="Q147" s="11">
        <v>5.2</v>
      </c>
      <c r="R147" s="11">
        <v>0.48</v>
      </c>
    </row>
    <row r="148" spans="2:23">
      <c r="B148" s="5"/>
      <c r="C148" s="100" t="s">
        <v>34</v>
      </c>
      <c r="D148" s="101"/>
      <c r="E148" s="102"/>
      <c r="F148" s="5">
        <v>120</v>
      </c>
      <c r="G148" s="11">
        <v>1.1200000000000001</v>
      </c>
      <c r="H148" s="11">
        <v>0.22</v>
      </c>
      <c r="I148" s="11">
        <v>9.8800000000000008</v>
      </c>
      <c r="J148" s="11">
        <v>105.6</v>
      </c>
      <c r="K148" s="11">
        <v>0.02</v>
      </c>
      <c r="L148" s="11">
        <v>0</v>
      </c>
      <c r="M148" s="11">
        <v>0</v>
      </c>
      <c r="N148" s="11">
        <v>0.18</v>
      </c>
      <c r="O148" s="11">
        <v>50</v>
      </c>
      <c r="P148" s="11">
        <v>50</v>
      </c>
      <c r="Q148" s="11">
        <v>5</v>
      </c>
      <c r="R148" s="11">
        <v>0.62</v>
      </c>
    </row>
    <row r="149" spans="2:23">
      <c r="B149" s="5">
        <v>518</v>
      </c>
      <c r="C149" s="100" t="s">
        <v>78</v>
      </c>
      <c r="D149" s="101"/>
      <c r="E149" s="102"/>
      <c r="F149" s="5">
        <v>200</v>
      </c>
      <c r="G149" s="11">
        <v>2</v>
      </c>
      <c r="H149" s="11">
        <v>0.2</v>
      </c>
      <c r="I149" s="11">
        <v>20.2</v>
      </c>
      <c r="J149" s="11">
        <v>92</v>
      </c>
      <c r="K149" s="11">
        <v>0.02</v>
      </c>
      <c r="L149" s="11">
        <v>4</v>
      </c>
      <c r="M149" s="11">
        <v>0</v>
      </c>
      <c r="N149" s="11">
        <v>0.2</v>
      </c>
      <c r="O149" s="11">
        <v>14</v>
      </c>
      <c r="P149" s="11">
        <v>14</v>
      </c>
      <c r="Q149" s="11">
        <v>8</v>
      </c>
      <c r="R149" s="11">
        <v>2.8</v>
      </c>
    </row>
    <row r="150" spans="2:23">
      <c r="B150" s="24"/>
      <c r="C150" s="105" t="s">
        <v>28</v>
      </c>
      <c r="D150" s="106"/>
      <c r="E150" s="107"/>
      <c r="F150" s="5"/>
      <c r="G150" s="13">
        <f t="shared" ref="G150:R150" si="53">SUM(G142:G149)</f>
        <v>26.790000000000003</v>
      </c>
      <c r="H150" s="13">
        <f t="shared" si="53"/>
        <v>29.97</v>
      </c>
      <c r="I150" s="13">
        <f t="shared" si="53"/>
        <v>93.69</v>
      </c>
      <c r="J150" s="13">
        <f t="shared" si="53"/>
        <v>939.01</v>
      </c>
      <c r="K150" s="13">
        <f t="shared" si="53"/>
        <v>0.44</v>
      </c>
      <c r="L150" s="13">
        <f t="shared" si="53"/>
        <v>69.12</v>
      </c>
      <c r="M150" s="13">
        <f t="shared" si="53"/>
        <v>554.63</v>
      </c>
      <c r="N150" s="13">
        <f t="shared" si="53"/>
        <v>9.7759999999999998</v>
      </c>
      <c r="O150" s="13">
        <f t="shared" si="53"/>
        <v>297.21000000000004</v>
      </c>
      <c r="P150" s="13">
        <f t="shared" si="53"/>
        <v>409.24</v>
      </c>
      <c r="Q150" s="13">
        <f t="shared" si="53"/>
        <v>164.46999999999997</v>
      </c>
      <c r="R150" s="13">
        <f t="shared" si="53"/>
        <v>10.08</v>
      </c>
    </row>
    <row r="151" spans="2:23">
      <c r="B151" s="24"/>
      <c r="C151" s="105" t="s">
        <v>36</v>
      </c>
      <c r="D151" s="106"/>
      <c r="E151" s="107"/>
      <c r="F151" s="5"/>
      <c r="G151" s="14">
        <f t="shared" ref="G151:R151" si="54">G140+G150</f>
        <v>40.160000000000004</v>
      </c>
      <c r="H151" s="14">
        <f t="shared" si="54"/>
        <v>46.599999999999994</v>
      </c>
      <c r="I151" s="14">
        <f t="shared" si="54"/>
        <v>188.48</v>
      </c>
      <c r="J151" s="14">
        <f t="shared" si="54"/>
        <v>1605.21</v>
      </c>
      <c r="K151" s="14">
        <f t="shared" si="54"/>
        <v>0.55000000000000004</v>
      </c>
      <c r="L151" s="14">
        <f t="shared" si="54"/>
        <v>84.506</v>
      </c>
      <c r="M151" s="14">
        <f t="shared" si="54"/>
        <v>618.67999999999995</v>
      </c>
      <c r="N151" s="14">
        <f t="shared" si="54"/>
        <v>10.965999999999999</v>
      </c>
      <c r="O151" s="14">
        <f t="shared" si="54"/>
        <v>344.13000000000005</v>
      </c>
      <c r="P151" s="14">
        <f t="shared" si="54"/>
        <v>491.58000000000004</v>
      </c>
      <c r="Q151" s="14">
        <f t="shared" si="54"/>
        <v>186.78999999999996</v>
      </c>
      <c r="R151" s="14">
        <f t="shared" si="54"/>
        <v>14.17</v>
      </c>
    </row>
    <row r="152" spans="2:23">
      <c r="B152" s="24"/>
      <c r="C152" s="104" t="s">
        <v>41</v>
      </c>
      <c r="D152" s="104"/>
      <c r="E152" s="104"/>
      <c r="F152" s="24"/>
      <c r="G152" s="28"/>
      <c r="H152" s="28"/>
      <c r="I152" s="28"/>
      <c r="J152" s="28">
        <v>2713</v>
      </c>
      <c r="K152" s="4"/>
      <c r="L152" s="4"/>
      <c r="M152" s="4"/>
      <c r="N152" s="4"/>
      <c r="O152" s="4"/>
      <c r="P152" s="4"/>
      <c r="Q152" s="4"/>
      <c r="R152" s="4"/>
    </row>
    <row r="153" spans="2:23">
      <c r="B153" s="24"/>
      <c r="C153" s="119" t="s">
        <v>44</v>
      </c>
      <c r="D153" s="120"/>
      <c r="E153" s="121"/>
      <c r="F153" s="24"/>
      <c r="G153" s="28"/>
      <c r="H153" s="28"/>
      <c r="I153" s="28"/>
      <c r="J153" s="30">
        <f>J151*100%/J152</f>
        <v>0.59167342425359382</v>
      </c>
      <c r="K153" s="4"/>
      <c r="L153" s="4"/>
      <c r="M153" s="4"/>
      <c r="N153" s="4"/>
      <c r="O153" s="4"/>
      <c r="P153" s="4"/>
      <c r="Q153" s="4"/>
      <c r="R153" s="4"/>
    </row>
    <row r="154" spans="2:23">
      <c r="B154" s="24"/>
      <c r="C154" s="104" t="s">
        <v>42</v>
      </c>
      <c r="D154" s="104"/>
      <c r="E154" s="104"/>
      <c r="F154" s="24"/>
      <c r="G154" s="24"/>
      <c r="H154" s="24"/>
      <c r="I154" s="24"/>
      <c r="J154" s="29">
        <f>J140*100%/J152</f>
        <v>0.24555842241061554</v>
      </c>
      <c r="K154" s="4"/>
      <c r="L154" s="4"/>
      <c r="M154" s="4"/>
      <c r="N154" s="4"/>
      <c r="O154" s="4"/>
      <c r="P154" s="4"/>
      <c r="Q154" s="4"/>
      <c r="R154" s="4"/>
    </row>
    <row r="155" spans="2:23">
      <c r="B155" s="24"/>
      <c r="C155" s="104" t="s">
        <v>43</v>
      </c>
      <c r="D155" s="104"/>
      <c r="E155" s="104"/>
      <c r="F155" s="24"/>
      <c r="G155" s="24"/>
      <c r="H155" s="24"/>
      <c r="I155" s="24"/>
      <c r="J155" s="29">
        <f>J150*100%/J152</f>
        <v>0.34611500184297828</v>
      </c>
      <c r="K155" s="4"/>
      <c r="L155" s="4"/>
      <c r="M155" s="4"/>
      <c r="N155" s="4"/>
      <c r="O155" s="4"/>
      <c r="P155" s="4"/>
      <c r="Q155" s="4"/>
      <c r="R155" s="4"/>
      <c r="W155" s="21"/>
    </row>
    <row r="158" spans="2:23">
      <c r="B158" s="9" t="s">
        <v>0</v>
      </c>
      <c r="C158" s="117" t="s">
        <v>116</v>
      </c>
      <c r="D158" s="117"/>
      <c r="E158" s="9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2:23">
      <c r="B159" s="9" t="s">
        <v>2</v>
      </c>
      <c r="C159" s="118" t="s">
        <v>79</v>
      </c>
      <c r="D159" s="118"/>
      <c r="E159" s="9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2:23">
      <c r="B160" s="9" t="s">
        <v>3</v>
      </c>
      <c r="C160" s="118" t="s">
        <v>4</v>
      </c>
      <c r="D160" s="118"/>
      <c r="E160" s="9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2:18">
      <c r="B161" s="118" t="s">
        <v>272</v>
      </c>
      <c r="C161" s="118"/>
      <c r="D161" s="118"/>
      <c r="E161" s="118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2:18" ht="5.25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2:18">
      <c r="B163" s="114" t="s">
        <v>5</v>
      </c>
      <c r="C163" s="115" t="s">
        <v>6</v>
      </c>
      <c r="D163" s="115"/>
      <c r="E163" s="115"/>
      <c r="F163" s="116" t="s">
        <v>23</v>
      </c>
      <c r="G163" s="115" t="s">
        <v>7</v>
      </c>
      <c r="H163" s="115"/>
      <c r="I163" s="115"/>
      <c r="J163" s="114" t="s">
        <v>11</v>
      </c>
      <c r="K163" s="115" t="s">
        <v>12</v>
      </c>
      <c r="L163" s="115"/>
      <c r="M163" s="115"/>
      <c r="N163" s="115"/>
      <c r="O163" s="114" t="s">
        <v>24</v>
      </c>
      <c r="P163" s="114"/>
      <c r="Q163" s="114"/>
      <c r="R163" s="114"/>
    </row>
    <row r="164" spans="2:18" ht="36" customHeight="1">
      <c r="B164" s="114"/>
      <c r="C164" s="115"/>
      <c r="D164" s="115"/>
      <c r="E164" s="115"/>
      <c r="F164" s="116"/>
      <c r="G164" s="7" t="s">
        <v>8</v>
      </c>
      <c r="H164" s="7" t="s">
        <v>9</v>
      </c>
      <c r="I164" s="7" t="s">
        <v>10</v>
      </c>
      <c r="J164" s="114"/>
      <c r="K164" s="8" t="s">
        <v>13</v>
      </c>
      <c r="L164" s="8" t="s">
        <v>14</v>
      </c>
      <c r="M164" s="8" t="s">
        <v>15</v>
      </c>
      <c r="N164" s="8" t="s">
        <v>16</v>
      </c>
      <c r="O164" s="8" t="s">
        <v>17</v>
      </c>
      <c r="P164" s="8" t="s">
        <v>18</v>
      </c>
      <c r="Q164" s="8" t="s">
        <v>19</v>
      </c>
      <c r="R164" s="8" t="s">
        <v>20</v>
      </c>
    </row>
    <row r="165" spans="2:18">
      <c r="B165" s="7">
        <v>1</v>
      </c>
      <c r="C165" s="108">
        <v>2</v>
      </c>
      <c r="D165" s="109"/>
      <c r="E165" s="110"/>
      <c r="F165" s="7">
        <v>3</v>
      </c>
      <c r="G165" s="7">
        <v>4</v>
      </c>
      <c r="H165" s="7">
        <v>5</v>
      </c>
      <c r="I165" s="7">
        <v>6</v>
      </c>
      <c r="J165" s="7">
        <v>7</v>
      </c>
      <c r="K165" s="7">
        <v>8</v>
      </c>
      <c r="L165" s="7">
        <v>9</v>
      </c>
      <c r="M165" s="7">
        <v>10</v>
      </c>
      <c r="N165" s="7">
        <v>11</v>
      </c>
      <c r="O165" s="7">
        <v>12</v>
      </c>
      <c r="P165" s="7">
        <v>13</v>
      </c>
      <c r="Q165" s="7">
        <v>14</v>
      </c>
      <c r="R165" s="7">
        <v>15</v>
      </c>
    </row>
    <row r="166" spans="2:18">
      <c r="B166" s="108" t="s">
        <v>21</v>
      </c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10"/>
    </row>
    <row r="167" spans="2:18">
      <c r="B167" s="53">
        <v>262</v>
      </c>
      <c r="C167" s="100" t="s">
        <v>69</v>
      </c>
      <c r="D167" s="101"/>
      <c r="E167" s="102"/>
      <c r="F167" s="5">
        <v>200</v>
      </c>
      <c r="G167" s="26">
        <v>4.1900000000000004</v>
      </c>
      <c r="H167" s="26">
        <v>8.4700000000000006</v>
      </c>
      <c r="I167" s="26">
        <v>21.29</v>
      </c>
      <c r="J167" s="41">
        <v>168.37</v>
      </c>
      <c r="K167" s="26">
        <v>0.05</v>
      </c>
      <c r="L167" s="26">
        <v>0.61</v>
      </c>
      <c r="M167" s="26">
        <v>24.3</v>
      </c>
      <c r="N167" s="26">
        <v>0.38</v>
      </c>
      <c r="O167" s="26">
        <v>129.91999999999999</v>
      </c>
      <c r="P167" s="26">
        <v>113.31</v>
      </c>
      <c r="Q167" s="26">
        <v>18.52</v>
      </c>
      <c r="R167" s="26">
        <v>0.36</v>
      </c>
    </row>
    <row r="168" spans="2:18">
      <c r="B168" s="53">
        <v>501</v>
      </c>
      <c r="C168" s="100" t="s">
        <v>25</v>
      </c>
      <c r="D168" s="101"/>
      <c r="E168" s="102"/>
      <c r="F168" s="5">
        <v>200</v>
      </c>
      <c r="G168" s="11">
        <v>3.79</v>
      </c>
      <c r="H168" s="11">
        <v>3.4</v>
      </c>
      <c r="I168" s="11">
        <v>25.47</v>
      </c>
      <c r="J168" s="11">
        <v>151.80000000000001</v>
      </c>
      <c r="K168" s="11">
        <v>2.42</v>
      </c>
      <c r="L168" s="11">
        <v>0.6</v>
      </c>
      <c r="M168" s="11">
        <v>15</v>
      </c>
      <c r="N168" s="11">
        <v>0</v>
      </c>
      <c r="O168" s="11">
        <v>141.47999999999999</v>
      </c>
      <c r="P168" s="11">
        <v>114.84</v>
      </c>
      <c r="Q168" s="11">
        <v>30</v>
      </c>
      <c r="R168" s="11">
        <v>1.75</v>
      </c>
    </row>
    <row r="169" spans="2:18">
      <c r="B169" s="53"/>
      <c r="C169" s="100" t="s">
        <v>80</v>
      </c>
      <c r="D169" s="101"/>
      <c r="E169" s="102"/>
      <c r="F169" s="5">
        <v>50</v>
      </c>
      <c r="G169" s="11">
        <v>5.65</v>
      </c>
      <c r="H169" s="11">
        <v>4</v>
      </c>
      <c r="I169" s="11">
        <v>27.1</v>
      </c>
      <c r="J169" s="11">
        <v>197</v>
      </c>
      <c r="K169" s="11">
        <v>0.06</v>
      </c>
      <c r="L169" s="11">
        <v>0.1</v>
      </c>
      <c r="M169" s="11">
        <v>6.91</v>
      </c>
      <c r="N169" s="11">
        <v>0.59</v>
      </c>
      <c r="O169" s="11">
        <v>29.51</v>
      </c>
      <c r="P169" s="11">
        <v>52.72</v>
      </c>
      <c r="Q169" s="11">
        <v>8.0500000000000007</v>
      </c>
      <c r="R169" s="11">
        <v>0.54</v>
      </c>
    </row>
    <row r="170" spans="2:18">
      <c r="B170" s="53"/>
      <c r="C170" s="100" t="s">
        <v>26</v>
      </c>
      <c r="D170" s="101"/>
      <c r="E170" s="102"/>
      <c r="F170" s="5">
        <v>80</v>
      </c>
      <c r="G170" s="11">
        <v>1.5</v>
      </c>
      <c r="H170" s="11">
        <v>0.57999999999999996</v>
      </c>
      <c r="I170" s="11">
        <v>10.28</v>
      </c>
      <c r="J170" s="11">
        <v>78.8</v>
      </c>
      <c r="K170" s="11">
        <v>0.02</v>
      </c>
      <c r="L170" s="11">
        <v>0</v>
      </c>
      <c r="M170" s="11">
        <v>0</v>
      </c>
      <c r="N170" s="11">
        <v>0.34</v>
      </c>
      <c r="O170" s="11">
        <v>4.7</v>
      </c>
      <c r="P170" s="11">
        <v>16.8</v>
      </c>
      <c r="Q170" s="11">
        <v>2.6</v>
      </c>
      <c r="R170" s="11">
        <v>0.24</v>
      </c>
    </row>
    <row r="171" spans="2:18">
      <c r="B171" s="53"/>
      <c r="C171" s="100" t="s">
        <v>48</v>
      </c>
      <c r="D171" s="101"/>
      <c r="E171" s="102"/>
      <c r="F171" s="5">
        <v>100</v>
      </c>
      <c r="G171" s="11">
        <v>0.56000000000000005</v>
      </c>
      <c r="H171" s="11">
        <v>0.56000000000000005</v>
      </c>
      <c r="I171" s="11">
        <v>13.72</v>
      </c>
      <c r="J171" s="11">
        <v>75.8</v>
      </c>
      <c r="K171" s="11">
        <v>0.04</v>
      </c>
      <c r="L171" s="11">
        <v>14</v>
      </c>
      <c r="M171" s="11">
        <v>34</v>
      </c>
      <c r="N171" s="11">
        <v>0.28000000000000003</v>
      </c>
      <c r="O171" s="11">
        <v>22.4</v>
      </c>
      <c r="P171" s="11">
        <v>15.4</v>
      </c>
      <c r="Q171" s="11">
        <v>12.6</v>
      </c>
      <c r="R171" s="11">
        <v>3.08</v>
      </c>
    </row>
    <row r="172" spans="2:18">
      <c r="B172" s="24"/>
      <c r="C172" s="105" t="s">
        <v>28</v>
      </c>
      <c r="D172" s="106"/>
      <c r="E172" s="107"/>
      <c r="F172" s="5"/>
      <c r="G172" s="13">
        <f t="shared" ref="G172:R172" si="55">SUM(G167:G171)</f>
        <v>15.690000000000001</v>
      </c>
      <c r="H172" s="13">
        <f t="shared" si="55"/>
        <v>17.009999999999998</v>
      </c>
      <c r="I172" s="13">
        <f t="shared" si="55"/>
        <v>97.86</v>
      </c>
      <c r="J172" s="13">
        <f t="shared" si="55"/>
        <v>671.77</v>
      </c>
      <c r="K172" s="13">
        <f t="shared" si="55"/>
        <v>2.59</v>
      </c>
      <c r="L172" s="13">
        <f t="shared" si="55"/>
        <v>15.31</v>
      </c>
      <c r="M172" s="13">
        <f t="shared" si="55"/>
        <v>80.209999999999994</v>
      </c>
      <c r="N172" s="13">
        <f t="shared" si="55"/>
        <v>1.59</v>
      </c>
      <c r="O172" s="13">
        <f t="shared" si="55"/>
        <v>328.00999999999993</v>
      </c>
      <c r="P172" s="13">
        <f t="shared" si="55"/>
        <v>313.07</v>
      </c>
      <c r="Q172" s="13">
        <f t="shared" si="55"/>
        <v>71.77</v>
      </c>
      <c r="R172" s="13">
        <f t="shared" si="55"/>
        <v>5.97</v>
      </c>
    </row>
    <row r="173" spans="2:18">
      <c r="B173" s="108" t="s">
        <v>35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10"/>
    </row>
    <row r="174" spans="2:18">
      <c r="B174" s="53">
        <v>7</v>
      </c>
      <c r="C174" s="111" t="s">
        <v>81</v>
      </c>
      <c r="D174" s="112"/>
      <c r="E174" s="113"/>
      <c r="F174" s="5">
        <v>100</v>
      </c>
      <c r="G174" s="85">
        <v>10.1</v>
      </c>
      <c r="H174" s="85">
        <v>1.1000000000000001</v>
      </c>
      <c r="I174" s="85">
        <v>9.1</v>
      </c>
      <c r="J174" s="85">
        <v>132</v>
      </c>
      <c r="K174" s="11">
        <v>0.03</v>
      </c>
      <c r="L174" s="11">
        <v>2.73</v>
      </c>
      <c r="M174" s="11">
        <v>0</v>
      </c>
      <c r="N174" s="11">
        <v>2.0699999999999998</v>
      </c>
      <c r="O174" s="11">
        <v>14.8</v>
      </c>
      <c r="P174" s="11">
        <v>30.11</v>
      </c>
      <c r="Q174" s="11">
        <v>20.75</v>
      </c>
      <c r="R174" s="11">
        <v>0.39</v>
      </c>
    </row>
    <row r="175" spans="2:18">
      <c r="B175" s="53">
        <v>143</v>
      </c>
      <c r="C175" s="100" t="s">
        <v>82</v>
      </c>
      <c r="D175" s="101"/>
      <c r="E175" s="102"/>
      <c r="F175" s="5">
        <v>250</v>
      </c>
      <c r="G175" s="26">
        <v>2.9</v>
      </c>
      <c r="H175" s="26">
        <v>5.7</v>
      </c>
      <c r="I175" s="26">
        <v>7.94</v>
      </c>
      <c r="J175" s="26">
        <v>93.42</v>
      </c>
      <c r="K175" s="26">
        <v>0.09</v>
      </c>
      <c r="L175" s="26">
        <v>16.239999999999998</v>
      </c>
      <c r="M175" s="26">
        <v>10</v>
      </c>
      <c r="N175" s="26">
        <v>4.57</v>
      </c>
      <c r="O175" s="26">
        <v>136.81</v>
      </c>
      <c r="P175" s="26">
        <v>59.8</v>
      </c>
      <c r="Q175" s="26">
        <v>23.77</v>
      </c>
      <c r="R175" s="26">
        <v>0.87</v>
      </c>
    </row>
    <row r="176" spans="2:18">
      <c r="B176" s="53">
        <v>381</v>
      </c>
      <c r="C176" s="100" t="s">
        <v>83</v>
      </c>
      <c r="D176" s="101"/>
      <c r="E176" s="102"/>
      <c r="F176" s="27" t="s">
        <v>53</v>
      </c>
      <c r="G176" s="11">
        <v>12.4</v>
      </c>
      <c r="H176" s="11">
        <v>6.9</v>
      </c>
      <c r="I176" s="11">
        <v>10.199999999999999</v>
      </c>
      <c r="J176" s="11">
        <v>152.5</v>
      </c>
      <c r="K176" s="11">
        <v>0.08</v>
      </c>
      <c r="L176" s="11">
        <v>1.29</v>
      </c>
      <c r="M176" s="11">
        <v>48.5</v>
      </c>
      <c r="N176" s="26">
        <v>1.31</v>
      </c>
      <c r="O176" s="26">
        <v>42.32</v>
      </c>
      <c r="P176" s="26">
        <v>146.87</v>
      </c>
      <c r="Q176" s="26">
        <v>17.86</v>
      </c>
      <c r="R176" s="26">
        <v>1.37</v>
      </c>
    </row>
    <row r="177" spans="2:18">
      <c r="B177" s="53">
        <v>414</v>
      </c>
      <c r="C177" s="100" t="s">
        <v>84</v>
      </c>
      <c r="D177" s="101"/>
      <c r="E177" s="102"/>
      <c r="F177" s="5">
        <v>180</v>
      </c>
      <c r="G177" s="11">
        <v>4.88</v>
      </c>
      <c r="H177" s="11">
        <v>6.5</v>
      </c>
      <c r="I177" s="11">
        <v>45.34</v>
      </c>
      <c r="J177" s="11">
        <v>235.44</v>
      </c>
      <c r="K177" s="11">
        <v>0.05</v>
      </c>
      <c r="L177" s="11">
        <v>0</v>
      </c>
      <c r="M177" s="11">
        <v>12.8</v>
      </c>
      <c r="N177" s="11">
        <v>0.3</v>
      </c>
      <c r="O177" s="11">
        <v>5.9</v>
      </c>
      <c r="P177" s="11">
        <v>65.91</v>
      </c>
      <c r="Q177" s="11">
        <v>23.07</v>
      </c>
      <c r="R177" s="11">
        <v>0.47</v>
      </c>
    </row>
    <row r="178" spans="2:18">
      <c r="B178" s="53">
        <v>520</v>
      </c>
      <c r="C178" s="100" t="s">
        <v>85</v>
      </c>
      <c r="D178" s="101"/>
      <c r="E178" s="102"/>
      <c r="F178" s="5">
        <v>200</v>
      </c>
      <c r="G178" s="11">
        <v>0</v>
      </c>
      <c r="H178" s="11">
        <v>0</v>
      </c>
      <c r="I178" s="11">
        <v>30.62</v>
      </c>
      <c r="J178" s="11">
        <v>122.4</v>
      </c>
      <c r="K178" s="11">
        <v>0</v>
      </c>
      <c r="L178" s="11">
        <v>20.16</v>
      </c>
      <c r="M178" s="11">
        <v>0</v>
      </c>
      <c r="N178" s="11">
        <v>7.0000000000000007E-2</v>
      </c>
      <c r="O178" s="11">
        <v>2.88</v>
      </c>
      <c r="P178" s="11">
        <v>2.4</v>
      </c>
      <c r="Q178" s="11">
        <v>1.68</v>
      </c>
      <c r="R178" s="11">
        <v>0.26</v>
      </c>
    </row>
    <row r="179" spans="2:18">
      <c r="B179" s="53"/>
      <c r="C179" s="100" t="s">
        <v>26</v>
      </c>
      <c r="D179" s="101"/>
      <c r="E179" s="102"/>
      <c r="F179" s="5">
        <v>100</v>
      </c>
      <c r="G179" s="11">
        <v>3</v>
      </c>
      <c r="H179" s="11">
        <v>1.1599999999999999</v>
      </c>
      <c r="I179" s="11">
        <v>20.56</v>
      </c>
      <c r="J179" s="11">
        <v>104.8</v>
      </c>
      <c r="K179" s="11">
        <v>0.04</v>
      </c>
      <c r="L179" s="11">
        <v>0</v>
      </c>
      <c r="M179" s="11">
        <v>0</v>
      </c>
      <c r="N179" s="11">
        <v>0.67600000000000005</v>
      </c>
      <c r="O179" s="11">
        <v>9.4</v>
      </c>
      <c r="P179" s="11">
        <v>33.6</v>
      </c>
      <c r="Q179" s="11">
        <v>5.2</v>
      </c>
      <c r="R179" s="11">
        <v>0.48</v>
      </c>
    </row>
    <row r="180" spans="2:18">
      <c r="B180" s="53"/>
      <c r="C180" s="100" t="s">
        <v>34</v>
      </c>
      <c r="D180" s="101"/>
      <c r="E180" s="102"/>
      <c r="F180" s="5">
        <v>120</v>
      </c>
      <c r="G180" s="11">
        <v>1.1200000000000001</v>
      </c>
      <c r="H180" s="11">
        <v>0.22</v>
      </c>
      <c r="I180" s="11">
        <v>9.8800000000000008</v>
      </c>
      <c r="J180" s="11">
        <v>105.6</v>
      </c>
      <c r="K180" s="11">
        <v>0.02</v>
      </c>
      <c r="L180" s="11">
        <v>0</v>
      </c>
      <c r="M180" s="11">
        <v>0</v>
      </c>
      <c r="N180" s="11">
        <v>0.18</v>
      </c>
      <c r="O180" s="11">
        <v>50</v>
      </c>
      <c r="P180" s="11">
        <v>50</v>
      </c>
      <c r="Q180" s="11">
        <v>5</v>
      </c>
      <c r="R180" s="11">
        <v>0.62</v>
      </c>
    </row>
    <row r="181" spans="2:18">
      <c r="B181" s="24"/>
      <c r="C181" s="105" t="s">
        <v>28</v>
      </c>
      <c r="D181" s="106"/>
      <c r="E181" s="107"/>
      <c r="F181" s="5"/>
      <c r="G181" s="13">
        <f t="shared" ref="G181:R181" si="56">SUM(G174:G180)</f>
        <v>34.4</v>
      </c>
      <c r="H181" s="13">
        <f t="shared" si="56"/>
        <v>21.580000000000002</v>
      </c>
      <c r="I181" s="13">
        <f t="shared" si="56"/>
        <v>133.64000000000001</v>
      </c>
      <c r="J181" s="13">
        <f t="shared" si="56"/>
        <v>946.16</v>
      </c>
      <c r="K181" s="13">
        <f t="shared" si="56"/>
        <v>0.31</v>
      </c>
      <c r="L181" s="13">
        <f t="shared" si="56"/>
        <v>40.42</v>
      </c>
      <c r="M181" s="13">
        <f t="shared" si="56"/>
        <v>71.3</v>
      </c>
      <c r="N181" s="13">
        <f t="shared" si="56"/>
        <v>9.1760000000000019</v>
      </c>
      <c r="O181" s="13">
        <f t="shared" si="56"/>
        <v>262.11</v>
      </c>
      <c r="P181" s="13">
        <f t="shared" si="56"/>
        <v>388.69</v>
      </c>
      <c r="Q181" s="13">
        <f t="shared" si="56"/>
        <v>97.33</v>
      </c>
      <c r="R181" s="13">
        <f t="shared" si="56"/>
        <v>4.4599999999999991</v>
      </c>
    </row>
    <row r="182" spans="2:18">
      <c r="B182" s="24"/>
      <c r="C182" s="105" t="s">
        <v>36</v>
      </c>
      <c r="D182" s="106"/>
      <c r="E182" s="107"/>
      <c r="F182" s="5"/>
      <c r="G182" s="14">
        <f t="shared" ref="G182:R182" si="57">G172+G181</f>
        <v>50.09</v>
      </c>
      <c r="H182" s="14">
        <f t="shared" si="57"/>
        <v>38.590000000000003</v>
      </c>
      <c r="I182" s="14">
        <f t="shared" si="57"/>
        <v>231.5</v>
      </c>
      <c r="J182" s="14">
        <f t="shared" si="57"/>
        <v>1617.9299999999998</v>
      </c>
      <c r="K182" s="14">
        <f t="shared" si="57"/>
        <v>2.9</v>
      </c>
      <c r="L182" s="14">
        <f t="shared" si="57"/>
        <v>55.730000000000004</v>
      </c>
      <c r="M182" s="14">
        <f t="shared" si="57"/>
        <v>151.51</v>
      </c>
      <c r="N182" s="14">
        <f t="shared" si="57"/>
        <v>10.766000000000002</v>
      </c>
      <c r="O182" s="14">
        <f t="shared" si="57"/>
        <v>590.11999999999989</v>
      </c>
      <c r="P182" s="14">
        <f t="shared" si="57"/>
        <v>701.76</v>
      </c>
      <c r="Q182" s="14">
        <f t="shared" si="57"/>
        <v>169.1</v>
      </c>
      <c r="R182" s="14">
        <f t="shared" si="57"/>
        <v>10.43</v>
      </c>
    </row>
    <row r="183" spans="2:18">
      <c r="B183" s="24"/>
      <c r="C183" s="104" t="s">
        <v>41</v>
      </c>
      <c r="D183" s="104"/>
      <c r="E183" s="104"/>
      <c r="F183" s="24"/>
      <c r="G183" s="28"/>
      <c r="H183" s="28"/>
      <c r="I183" s="28"/>
      <c r="J183" s="28">
        <v>2713</v>
      </c>
      <c r="K183" s="4"/>
      <c r="L183" s="4"/>
      <c r="M183" s="4"/>
      <c r="N183" s="4"/>
      <c r="O183" s="4"/>
      <c r="P183" s="4"/>
      <c r="Q183" s="4"/>
      <c r="R183" s="4"/>
    </row>
    <row r="184" spans="2:18">
      <c r="B184" s="24"/>
      <c r="C184" s="119" t="s">
        <v>44</v>
      </c>
      <c r="D184" s="120"/>
      <c r="E184" s="121"/>
      <c r="F184" s="24"/>
      <c r="G184" s="28"/>
      <c r="H184" s="28"/>
      <c r="I184" s="28"/>
      <c r="J184" s="30">
        <f>J182*100%/J183</f>
        <v>0.59636196092886096</v>
      </c>
      <c r="K184" s="4"/>
      <c r="L184" s="4"/>
      <c r="M184" s="4"/>
      <c r="N184" s="4"/>
      <c r="O184" s="4"/>
      <c r="P184" s="4"/>
      <c r="Q184" s="4"/>
      <c r="R184" s="4"/>
    </row>
    <row r="185" spans="2:18">
      <c r="B185" s="24"/>
      <c r="C185" s="104" t="s">
        <v>42</v>
      </c>
      <c r="D185" s="104"/>
      <c r="E185" s="104"/>
      <c r="F185" s="24"/>
      <c r="G185" s="24"/>
      <c r="H185" s="24"/>
      <c r="I185" s="24"/>
      <c r="J185" s="29">
        <f>J172*100%/J183</f>
        <v>0.24761150018429781</v>
      </c>
      <c r="K185" s="4"/>
      <c r="L185" s="4"/>
      <c r="M185" s="4"/>
      <c r="N185" s="4"/>
      <c r="O185" s="4"/>
      <c r="P185" s="4"/>
      <c r="Q185" s="4"/>
      <c r="R185" s="4"/>
    </row>
    <row r="186" spans="2:18">
      <c r="B186" s="24"/>
      <c r="C186" s="104" t="s">
        <v>43</v>
      </c>
      <c r="D186" s="104"/>
      <c r="E186" s="104"/>
      <c r="F186" s="24"/>
      <c r="G186" s="24"/>
      <c r="H186" s="24"/>
      <c r="I186" s="24"/>
      <c r="J186" s="29">
        <f>J181*100%/J183</f>
        <v>0.34875046074456323</v>
      </c>
      <c r="K186" s="4"/>
      <c r="L186" s="4"/>
      <c r="M186" s="4"/>
      <c r="N186" s="4"/>
      <c r="O186" s="4"/>
      <c r="P186" s="4"/>
      <c r="Q186" s="4"/>
      <c r="R186" s="4"/>
    </row>
    <row r="189" spans="2:18">
      <c r="B189" s="9" t="s">
        <v>0</v>
      </c>
      <c r="C189" s="117" t="s">
        <v>117</v>
      </c>
      <c r="D189" s="117"/>
      <c r="E189" s="9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2:18">
      <c r="B190" s="9" t="s">
        <v>2</v>
      </c>
      <c r="C190" s="118" t="s">
        <v>79</v>
      </c>
      <c r="D190" s="118"/>
      <c r="E190" s="9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2:18">
      <c r="B191" s="9" t="s">
        <v>3</v>
      </c>
      <c r="C191" s="118" t="s">
        <v>4</v>
      </c>
      <c r="D191" s="118"/>
      <c r="E191" s="9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2:18">
      <c r="B192" s="118" t="s">
        <v>272</v>
      </c>
      <c r="C192" s="118"/>
      <c r="D192" s="118"/>
      <c r="E192" s="118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2:18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2:18" ht="18.75" customHeight="1">
      <c r="B194" s="114" t="s">
        <v>5</v>
      </c>
      <c r="C194" s="115" t="s">
        <v>6</v>
      </c>
      <c r="D194" s="115"/>
      <c r="E194" s="115"/>
      <c r="F194" s="116" t="s">
        <v>23</v>
      </c>
      <c r="G194" s="115" t="s">
        <v>7</v>
      </c>
      <c r="H194" s="115"/>
      <c r="I194" s="115"/>
      <c r="J194" s="114" t="s">
        <v>11</v>
      </c>
      <c r="K194" s="115" t="s">
        <v>12</v>
      </c>
      <c r="L194" s="115"/>
      <c r="M194" s="115"/>
      <c r="N194" s="115"/>
      <c r="O194" s="114" t="s">
        <v>24</v>
      </c>
      <c r="P194" s="114"/>
      <c r="Q194" s="114"/>
      <c r="R194" s="114"/>
    </row>
    <row r="195" spans="2:18" ht="28.5" customHeight="1">
      <c r="B195" s="114"/>
      <c r="C195" s="115"/>
      <c r="D195" s="115"/>
      <c r="E195" s="115"/>
      <c r="F195" s="116"/>
      <c r="G195" s="7" t="s">
        <v>8</v>
      </c>
      <c r="H195" s="7" t="s">
        <v>9</v>
      </c>
      <c r="I195" s="7" t="s">
        <v>10</v>
      </c>
      <c r="J195" s="114"/>
      <c r="K195" s="8" t="s">
        <v>13</v>
      </c>
      <c r="L195" s="8" t="s">
        <v>14</v>
      </c>
      <c r="M195" s="8" t="s">
        <v>15</v>
      </c>
      <c r="N195" s="8" t="s">
        <v>16</v>
      </c>
      <c r="O195" s="8" t="s">
        <v>17</v>
      </c>
      <c r="P195" s="8" t="s">
        <v>18</v>
      </c>
      <c r="Q195" s="8" t="s">
        <v>19</v>
      </c>
      <c r="R195" s="8" t="s">
        <v>20</v>
      </c>
    </row>
    <row r="196" spans="2:18">
      <c r="B196" s="7">
        <v>1</v>
      </c>
      <c r="C196" s="108">
        <v>2</v>
      </c>
      <c r="D196" s="109"/>
      <c r="E196" s="110"/>
      <c r="F196" s="7">
        <v>3</v>
      </c>
      <c r="G196" s="7">
        <v>4</v>
      </c>
      <c r="H196" s="7">
        <v>5</v>
      </c>
      <c r="I196" s="7">
        <v>6</v>
      </c>
      <c r="J196" s="7">
        <v>7</v>
      </c>
      <c r="K196" s="7">
        <v>8</v>
      </c>
      <c r="L196" s="7">
        <v>9</v>
      </c>
      <c r="M196" s="7">
        <v>10</v>
      </c>
      <c r="N196" s="7">
        <v>11</v>
      </c>
      <c r="O196" s="7">
        <v>12</v>
      </c>
      <c r="P196" s="7">
        <v>13</v>
      </c>
      <c r="Q196" s="7">
        <v>14</v>
      </c>
      <c r="R196" s="7">
        <v>15</v>
      </c>
    </row>
    <row r="197" spans="2:18">
      <c r="B197" s="108" t="s">
        <v>21</v>
      </c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10"/>
    </row>
    <row r="198" spans="2:18">
      <c r="B198" s="53">
        <v>301</v>
      </c>
      <c r="C198" s="100" t="s">
        <v>86</v>
      </c>
      <c r="D198" s="101"/>
      <c r="E198" s="102"/>
      <c r="F198" s="5">
        <v>200</v>
      </c>
      <c r="G198" s="85">
        <v>26.76</v>
      </c>
      <c r="H198" s="85">
        <v>17.239999999999998</v>
      </c>
      <c r="I198" s="85">
        <v>4.62</v>
      </c>
      <c r="J198" s="85">
        <v>256.16000000000003</v>
      </c>
      <c r="K198" s="85">
        <v>0.12</v>
      </c>
      <c r="L198" s="85">
        <v>0.62</v>
      </c>
      <c r="M198" s="85">
        <v>99.5</v>
      </c>
      <c r="N198" s="85">
        <v>0.92</v>
      </c>
      <c r="O198" s="85">
        <v>163.08000000000001</v>
      </c>
      <c r="P198" s="85">
        <v>307.7</v>
      </c>
      <c r="Q198" s="85">
        <v>24.62</v>
      </c>
      <c r="R198" s="86">
        <v>3.08</v>
      </c>
    </row>
    <row r="199" spans="2:18">
      <c r="B199" s="53">
        <v>495</v>
      </c>
      <c r="C199" s="100" t="s">
        <v>47</v>
      </c>
      <c r="D199" s="101"/>
      <c r="E199" s="102"/>
      <c r="F199" s="5">
        <v>200</v>
      </c>
      <c r="G199" s="11">
        <v>1.2</v>
      </c>
      <c r="H199" s="11">
        <v>1.28</v>
      </c>
      <c r="I199" s="11">
        <v>17.86</v>
      </c>
      <c r="J199" s="11">
        <v>87.84</v>
      </c>
      <c r="K199" s="11">
        <v>0.01</v>
      </c>
      <c r="L199" s="11">
        <v>0.24</v>
      </c>
      <c r="M199" s="11">
        <v>6</v>
      </c>
      <c r="N199" s="11">
        <v>0</v>
      </c>
      <c r="O199" s="11">
        <v>52.35</v>
      </c>
      <c r="P199" s="11">
        <v>42.17</v>
      </c>
      <c r="Q199" s="11">
        <v>5.6</v>
      </c>
      <c r="R199" s="11">
        <v>0.09</v>
      </c>
    </row>
    <row r="200" spans="2:18">
      <c r="B200" s="53">
        <v>102</v>
      </c>
      <c r="C200" s="100" t="s">
        <v>87</v>
      </c>
      <c r="D200" s="101"/>
      <c r="E200" s="102"/>
      <c r="F200" s="5">
        <v>20</v>
      </c>
      <c r="G200" s="11">
        <v>4.5199999999999996</v>
      </c>
      <c r="H200" s="11">
        <v>4.18</v>
      </c>
      <c r="I200" s="11">
        <v>0</v>
      </c>
      <c r="J200" s="11">
        <v>55.7</v>
      </c>
      <c r="K200" s="11">
        <v>0</v>
      </c>
      <c r="L200" s="11">
        <v>0</v>
      </c>
      <c r="M200" s="11">
        <v>0</v>
      </c>
      <c r="N200" s="11">
        <v>0</v>
      </c>
      <c r="O200" s="11">
        <v>2.4</v>
      </c>
      <c r="P200" s="11">
        <v>0</v>
      </c>
      <c r="Q200" s="11">
        <v>7</v>
      </c>
      <c r="R200" s="11">
        <v>0.52</v>
      </c>
    </row>
    <row r="201" spans="2:18">
      <c r="B201" s="53"/>
      <c r="C201" s="100" t="s">
        <v>26</v>
      </c>
      <c r="D201" s="101"/>
      <c r="E201" s="102"/>
      <c r="F201" s="5">
        <v>80</v>
      </c>
      <c r="G201" s="11">
        <v>1.5</v>
      </c>
      <c r="H201" s="11">
        <v>0.57999999999999996</v>
      </c>
      <c r="I201" s="11">
        <v>10.28</v>
      </c>
      <c r="J201" s="11">
        <v>78.8</v>
      </c>
      <c r="K201" s="11">
        <v>0.02</v>
      </c>
      <c r="L201" s="11">
        <v>0</v>
      </c>
      <c r="M201" s="11">
        <v>0</v>
      </c>
      <c r="N201" s="11">
        <v>0.34</v>
      </c>
      <c r="O201" s="11">
        <v>4.7</v>
      </c>
      <c r="P201" s="11">
        <v>16.8</v>
      </c>
      <c r="Q201" s="11">
        <v>2.6</v>
      </c>
      <c r="R201" s="11">
        <v>0.24</v>
      </c>
    </row>
    <row r="202" spans="2:18">
      <c r="B202" s="53">
        <v>637</v>
      </c>
      <c r="C202" s="100" t="s">
        <v>88</v>
      </c>
      <c r="D202" s="101"/>
      <c r="E202" s="102"/>
      <c r="F202" s="25">
        <v>50</v>
      </c>
      <c r="G202" s="11">
        <v>4.25</v>
      </c>
      <c r="H202" s="11">
        <v>3.45</v>
      </c>
      <c r="I202" s="11">
        <v>20.75</v>
      </c>
      <c r="J202" s="11">
        <v>141.05000000000001</v>
      </c>
      <c r="K202" s="11">
        <v>0.05</v>
      </c>
      <c r="L202" s="11">
        <v>7.0000000000000007E-2</v>
      </c>
      <c r="M202" s="11">
        <v>5.4</v>
      </c>
      <c r="N202" s="11">
        <v>0.5</v>
      </c>
      <c r="O202" s="11">
        <v>21.34</v>
      </c>
      <c r="P202" s="11">
        <v>44.96</v>
      </c>
      <c r="Q202" s="11">
        <v>8.3699999999999992</v>
      </c>
      <c r="R202" s="11">
        <v>0.45</v>
      </c>
    </row>
    <row r="203" spans="2:18">
      <c r="B203" s="53"/>
      <c r="C203" s="100" t="s">
        <v>48</v>
      </c>
      <c r="D203" s="101"/>
      <c r="E203" s="102"/>
      <c r="F203" s="5">
        <v>100</v>
      </c>
      <c r="G203" s="11">
        <v>0.56000000000000005</v>
      </c>
      <c r="H203" s="11">
        <v>0.56000000000000005</v>
      </c>
      <c r="I203" s="11">
        <v>13.72</v>
      </c>
      <c r="J203" s="11">
        <v>65.8</v>
      </c>
      <c r="K203" s="11">
        <v>0.04</v>
      </c>
      <c r="L203" s="11">
        <v>14</v>
      </c>
      <c r="M203" s="11">
        <v>34</v>
      </c>
      <c r="N203" s="11">
        <v>0.28000000000000003</v>
      </c>
      <c r="O203" s="11">
        <v>22.4</v>
      </c>
      <c r="P203" s="11">
        <v>15.4</v>
      </c>
      <c r="Q203" s="11">
        <v>12.6</v>
      </c>
      <c r="R203" s="11">
        <v>3.08</v>
      </c>
    </row>
    <row r="204" spans="2:18">
      <c r="B204" s="24"/>
      <c r="C204" s="105" t="s">
        <v>28</v>
      </c>
      <c r="D204" s="106"/>
      <c r="E204" s="107"/>
      <c r="F204" s="5"/>
      <c r="G204" s="13">
        <f t="shared" ref="G204:R204" si="58">SUM(G198:G203)</f>
        <v>38.790000000000006</v>
      </c>
      <c r="H204" s="13">
        <f t="shared" si="58"/>
        <v>27.289999999999996</v>
      </c>
      <c r="I204" s="13">
        <f t="shared" si="58"/>
        <v>67.23</v>
      </c>
      <c r="J204" s="13">
        <f t="shared" si="58"/>
        <v>685.34999999999991</v>
      </c>
      <c r="K204" s="13">
        <f t="shared" si="58"/>
        <v>0.24000000000000002</v>
      </c>
      <c r="L204" s="13">
        <f t="shared" si="58"/>
        <v>14.93</v>
      </c>
      <c r="M204" s="13">
        <f t="shared" si="58"/>
        <v>144.9</v>
      </c>
      <c r="N204" s="13">
        <f t="shared" si="58"/>
        <v>2.04</v>
      </c>
      <c r="O204" s="13">
        <f t="shared" si="58"/>
        <v>266.27</v>
      </c>
      <c r="P204" s="13">
        <f t="shared" si="58"/>
        <v>427.03</v>
      </c>
      <c r="Q204" s="13">
        <f t="shared" si="58"/>
        <v>60.79</v>
      </c>
      <c r="R204" s="13">
        <f t="shared" si="58"/>
        <v>7.46</v>
      </c>
    </row>
    <row r="205" spans="2:18">
      <c r="B205" s="108" t="s">
        <v>35</v>
      </c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10"/>
    </row>
    <row r="206" spans="2:18" ht="26.25" customHeight="1">
      <c r="B206" s="5">
        <v>58</v>
      </c>
      <c r="C206" s="111" t="s">
        <v>89</v>
      </c>
      <c r="D206" s="112"/>
      <c r="E206" s="113"/>
      <c r="F206" s="5">
        <v>100</v>
      </c>
      <c r="G206" s="87">
        <v>6.3</v>
      </c>
      <c r="H206" s="87">
        <v>1.7</v>
      </c>
      <c r="I206" s="87">
        <v>7.3</v>
      </c>
      <c r="J206" s="87">
        <v>93</v>
      </c>
      <c r="K206" s="11">
        <v>0.02</v>
      </c>
      <c r="L206" s="11">
        <v>5.7</v>
      </c>
      <c r="M206" s="11">
        <v>0</v>
      </c>
      <c r="N206" s="11">
        <v>2.7</v>
      </c>
      <c r="O206" s="11">
        <v>28.78</v>
      </c>
      <c r="P206" s="11">
        <v>25.88</v>
      </c>
      <c r="Q206" s="11">
        <v>12.51</v>
      </c>
      <c r="R206" s="11">
        <v>0.76</v>
      </c>
    </row>
    <row r="207" spans="2:18">
      <c r="B207" s="5">
        <v>121</v>
      </c>
      <c r="C207" s="100" t="s">
        <v>90</v>
      </c>
      <c r="D207" s="101"/>
      <c r="E207" s="102"/>
      <c r="F207" s="5">
        <v>230</v>
      </c>
      <c r="G207" s="26">
        <v>1.62</v>
      </c>
      <c r="H207" s="26">
        <v>3.96</v>
      </c>
      <c r="I207" s="26">
        <v>2.34</v>
      </c>
      <c r="J207" s="26">
        <v>71.48</v>
      </c>
      <c r="K207" s="26">
        <v>0.04</v>
      </c>
      <c r="L207" s="26">
        <v>3.6</v>
      </c>
      <c r="M207" s="26">
        <v>258</v>
      </c>
      <c r="N207" s="26">
        <v>0.04</v>
      </c>
      <c r="O207" s="26">
        <v>5.4</v>
      </c>
      <c r="P207" s="26">
        <v>20.88</v>
      </c>
      <c r="Q207" s="26">
        <v>8.2799999999999994</v>
      </c>
      <c r="R207" s="26">
        <v>0.32</v>
      </c>
    </row>
    <row r="208" spans="2:18" ht="24" customHeight="1">
      <c r="B208" s="5">
        <v>300</v>
      </c>
      <c r="C208" s="111" t="s">
        <v>91</v>
      </c>
      <c r="D208" s="112"/>
      <c r="E208" s="113"/>
      <c r="F208" s="27" t="s">
        <v>92</v>
      </c>
      <c r="G208" s="11">
        <v>2.54</v>
      </c>
      <c r="H208" s="11">
        <v>2.2999999999999998</v>
      </c>
      <c r="I208" s="11">
        <v>0.14000000000000001</v>
      </c>
      <c r="J208" s="11">
        <v>31.4</v>
      </c>
      <c r="K208" s="11">
        <v>0.01</v>
      </c>
      <c r="L208" s="11">
        <v>0</v>
      </c>
      <c r="M208" s="11">
        <v>0.02</v>
      </c>
      <c r="N208" s="26">
        <v>0.12</v>
      </c>
      <c r="O208" s="26">
        <v>14.68</v>
      </c>
      <c r="P208" s="26">
        <v>39.15</v>
      </c>
      <c r="Q208" s="26">
        <v>2.62</v>
      </c>
      <c r="R208" s="26">
        <v>0.53</v>
      </c>
    </row>
    <row r="209" spans="2:23">
      <c r="B209" s="5">
        <v>367</v>
      </c>
      <c r="C209" s="100" t="s">
        <v>93</v>
      </c>
      <c r="D209" s="101"/>
      <c r="E209" s="102"/>
      <c r="F209" s="5">
        <v>100</v>
      </c>
      <c r="G209" s="85">
        <v>18.329999999999998</v>
      </c>
      <c r="H209" s="85">
        <v>17.170000000000002</v>
      </c>
      <c r="I209" s="85">
        <v>3.5</v>
      </c>
      <c r="J209" s="85">
        <v>197.5</v>
      </c>
      <c r="K209" s="11">
        <v>0.03</v>
      </c>
      <c r="L209" s="11">
        <v>1.68</v>
      </c>
      <c r="M209" s="11">
        <v>30.4</v>
      </c>
      <c r="N209" s="11">
        <v>0.05</v>
      </c>
      <c r="O209" s="11">
        <v>9.4</v>
      </c>
      <c r="P209" s="11">
        <v>70.239999999999995</v>
      </c>
      <c r="Q209" s="11">
        <v>9.09</v>
      </c>
      <c r="R209" s="11">
        <v>0.73</v>
      </c>
    </row>
    <row r="210" spans="2:23">
      <c r="B210" s="5">
        <v>237</v>
      </c>
      <c r="C210" s="100" t="s">
        <v>61</v>
      </c>
      <c r="D210" s="101"/>
      <c r="E210" s="102"/>
      <c r="F210" s="5">
        <v>180</v>
      </c>
      <c r="G210" s="11">
        <v>7.08</v>
      </c>
      <c r="H210" s="11">
        <v>7.52</v>
      </c>
      <c r="I210" s="11">
        <v>36.61</v>
      </c>
      <c r="J210" s="11">
        <v>223.39</v>
      </c>
      <c r="K210" s="11">
        <v>0.19</v>
      </c>
      <c r="L210" s="11">
        <v>0</v>
      </c>
      <c r="M210" s="11">
        <v>12.8</v>
      </c>
      <c r="N210" s="11">
        <v>0.39</v>
      </c>
      <c r="O210" s="11">
        <v>10.53</v>
      </c>
      <c r="P210" s="11">
        <v>121.99</v>
      </c>
      <c r="Q210" s="11">
        <v>82</v>
      </c>
      <c r="R210" s="11">
        <v>3.69</v>
      </c>
    </row>
    <row r="211" spans="2:23">
      <c r="B211" s="5">
        <v>519</v>
      </c>
      <c r="C211" s="100" t="s">
        <v>94</v>
      </c>
      <c r="D211" s="101"/>
      <c r="E211" s="102"/>
      <c r="F211" s="5">
        <v>200</v>
      </c>
      <c r="G211" s="11">
        <v>0.14000000000000001</v>
      </c>
      <c r="H211" s="11">
        <v>0.02</v>
      </c>
      <c r="I211" s="11">
        <v>33.479999999999997</v>
      </c>
      <c r="J211" s="11">
        <v>132</v>
      </c>
      <c r="K211" s="11">
        <v>0</v>
      </c>
      <c r="L211" s="11">
        <v>9.6</v>
      </c>
      <c r="M211" s="11">
        <v>0</v>
      </c>
      <c r="N211" s="11">
        <v>0.1</v>
      </c>
      <c r="O211" s="11">
        <v>5.76</v>
      </c>
      <c r="P211" s="11">
        <v>3.84</v>
      </c>
      <c r="Q211" s="11">
        <v>3.36</v>
      </c>
      <c r="R211" s="11">
        <v>0.17</v>
      </c>
    </row>
    <row r="212" spans="2:23">
      <c r="B212" s="5"/>
      <c r="C212" s="100" t="s">
        <v>26</v>
      </c>
      <c r="D212" s="101"/>
      <c r="E212" s="102"/>
      <c r="F212" s="5">
        <v>100</v>
      </c>
      <c r="G212" s="11">
        <v>3</v>
      </c>
      <c r="H212" s="11">
        <v>1.1599999999999999</v>
      </c>
      <c r="I212" s="11">
        <v>20.56</v>
      </c>
      <c r="J212" s="11">
        <v>104.8</v>
      </c>
      <c r="K212" s="11">
        <v>0.04</v>
      </c>
      <c r="L212" s="11">
        <v>0</v>
      </c>
      <c r="M212" s="11">
        <v>0</v>
      </c>
      <c r="N212" s="11">
        <v>0.67600000000000005</v>
      </c>
      <c r="O212" s="11">
        <v>9.4</v>
      </c>
      <c r="P212" s="11">
        <v>33.6</v>
      </c>
      <c r="Q212" s="11">
        <v>5.2</v>
      </c>
      <c r="R212" s="11">
        <v>0.48</v>
      </c>
    </row>
    <row r="213" spans="2:23">
      <c r="B213" s="5"/>
      <c r="C213" s="100" t="s">
        <v>34</v>
      </c>
      <c r="D213" s="101"/>
      <c r="E213" s="102"/>
      <c r="F213" s="5">
        <v>120</v>
      </c>
      <c r="G213" s="11">
        <v>1.1200000000000001</v>
      </c>
      <c r="H213" s="11">
        <v>0.22</v>
      </c>
      <c r="I213" s="11">
        <v>9.8800000000000008</v>
      </c>
      <c r="J213" s="11">
        <v>105.6</v>
      </c>
      <c r="K213" s="11">
        <v>0.02</v>
      </c>
      <c r="L213" s="11">
        <v>0</v>
      </c>
      <c r="M213" s="11">
        <v>0</v>
      </c>
      <c r="N213" s="11">
        <v>0.18</v>
      </c>
      <c r="O213" s="11">
        <v>50</v>
      </c>
      <c r="P213" s="11">
        <v>50</v>
      </c>
      <c r="Q213" s="11">
        <v>5</v>
      </c>
      <c r="R213" s="11">
        <v>0.62</v>
      </c>
    </row>
    <row r="214" spans="2:23">
      <c r="B214" s="24"/>
      <c r="C214" s="105" t="s">
        <v>28</v>
      </c>
      <c r="D214" s="106"/>
      <c r="E214" s="107"/>
      <c r="F214" s="5"/>
      <c r="G214" s="13">
        <f t="shared" ref="G214:R214" si="59">SUM(G206:G213)</f>
        <v>40.129999999999995</v>
      </c>
      <c r="H214" s="13">
        <f t="shared" si="59"/>
        <v>34.050000000000004</v>
      </c>
      <c r="I214" s="13">
        <f t="shared" si="59"/>
        <v>113.81</v>
      </c>
      <c r="J214" s="13">
        <f t="shared" si="59"/>
        <v>959.17</v>
      </c>
      <c r="K214" s="13">
        <f t="shared" si="59"/>
        <v>0.35</v>
      </c>
      <c r="L214" s="13">
        <f t="shared" si="59"/>
        <v>20.58</v>
      </c>
      <c r="M214" s="13">
        <f t="shared" si="59"/>
        <v>301.21999999999997</v>
      </c>
      <c r="N214" s="13">
        <f t="shared" si="59"/>
        <v>4.2560000000000002</v>
      </c>
      <c r="O214" s="13">
        <f t="shared" si="59"/>
        <v>133.94999999999999</v>
      </c>
      <c r="P214" s="13">
        <f t="shared" si="59"/>
        <v>365.58</v>
      </c>
      <c r="Q214" s="13">
        <f t="shared" si="59"/>
        <v>128.06</v>
      </c>
      <c r="R214" s="13">
        <f t="shared" si="59"/>
        <v>7.3</v>
      </c>
    </row>
    <row r="215" spans="2:23">
      <c r="B215" s="24"/>
      <c r="C215" s="105" t="s">
        <v>36</v>
      </c>
      <c r="D215" s="106"/>
      <c r="E215" s="107"/>
      <c r="F215" s="5"/>
      <c r="G215" s="14">
        <f t="shared" ref="G215:R215" si="60">G204+G214</f>
        <v>78.92</v>
      </c>
      <c r="H215" s="14">
        <f t="shared" si="60"/>
        <v>61.34</v>
      </c>
      <c r="I215" s="14">
        <f t="shared" si="60"/>
        <v>181.04000000000002</v>
      </c>
      <c r="J215" s="14">
        <f t="shared" si="60"/>
        <v>1644.52</v>
      </c>
      <c r="K215" s="14">
        <f t="shared" si="60"/>
        <v>0.59</v>
      </c>
      <c r="L215" s="14">
        <f t="shared" si="60"/>
        <v>35.51</v>
      </c>
      <c r="M215" s="14">
        <f t="shared" si="60"/>
        <v>446.12</v>
      </c>
      <c r="N215" s="14">
        <f t="shared" si="60"/>
        <v>6.2960000000000003</v>
      </c>
      <c r="O215" s="14">
        <f t="shared" si="60"/>
        <v>400.21999999999997</v>
      </c>
      <c r="P215" s="14">
        <f t="shared" si="60"/>
        <v>792.6099999999999</v>
      </c>
      <c r="Q215" s="14">
        <f t="shared" si="60"/>
        <v>188.85</v>
      </c>
      <c r="R215" s="14">
        <f t="shared" si="60"/>
        <v>14.76</v>
      </c>
      <c r="W215" s="21"/>
    </row>
    <row r="216" spans="2:23">
      <c r="B216" s="24"/>
      <c r="C216" s="104" t="s">
        <v>41</v>
      </c>
      <c r="D216" s="104"/>
      <c r="E216" s="104"/>
      <c r="F216" s="24"/>
      <c r="G216" s="28"/>
      <c r="H216" s="28"/>
      <c r="I216" s="28"/>
      <c r="J216" s="28">
        <v>2713</v>
      </c>
      <c r="K216" s="4"/>
      <c r="L216" s="4"/>
      <c r="M216" s="4"/>
      <c r="N216" s="4"/>
      <c r="O216" s="4"/>
      <c r="P216" s="4"/>
      <c r="Q216" s="4"/>
      <c r="R216" s="4"/>
    </row>
    <row r="217" spans="2:23">
      <c r="B217" s="24"/>
      <c r="C217" s="119" t="s">
        <v>44</v>
      </c>
      <c r="D217" s="120"/>
      <c r="E217" s="121"/>
      <c r="F217" s="24"/>
      <c r="G217" s="28"/>
      <c r="H217" s="28"/>
      <c r="I217" s="28"/>
      <c r="J217" s="30">
        <f>J215*100%/J216</f>
        <v>0.6061629192775525</v>
      </c>
      <c r="K217" s="4"/>
      <c r="L217" s="4"/>
      <c r="M217" s="4"/>
      <c r="N217" s="4"/>
      <c r="O217" s="4"/>
      <c r="P217" s="4"/>
      <c r="Q217" s="4"/>
      <c r="R217" s="4"/>
    </row>
    <row r="218" spans="2:23">
      <c r="B218" s="24"/>
      <c r="C218" s="104" t="s">
        <v>42</v>
      </c>
      <c r="D218" s="104"/>
      <c r="E218" s="104"/>
      <c r="F218" s="24"/>
      <c r="G218" s="24"/>
      <c r="H218" s="24"/>
      <c r="I218" s="24"/>
      <c r="J218" s="29">
        <f>J204*100%/J216</f>
        <v>0.25261702911905637</v>
      </c>
      <c r="K218" s="4"/>
      <c r="L218" s="4"/>
      <c r="M218" s="4"/>
      <c r="N218" s="4"/>
      <c r="O218" s="4"/>
      <c r="P218" s="4"/>
      <c r="Q218" s="4"/>
      <c r="R218" s="4"/>
    </row>
    <row r="219" spans="2:23">
      <c r="B219" s="24"/>
      <c r="C219" s="104" t="s">
        <v>43</v>
      </c>
      <c r="D219" s="104"/>
      <c r="E219" s="104"/>
      <c r="F219" s="24"/>
      <c r="G219" s="24"/>
      <c r="H219" s="24"/>
      <c r="I219" s="24"/>
      <c r="J219" s="29">
        <f>J214*100%/J216</f>
        <v>0.35354589015849613</v>
      </c>
      <c r="K219" s="4"/>
      <c r="L219" s="4"/>
      <c r="M219" s="4"/>
      <c r="N219" s="4"/>
      <c r="O219" s="4"/>
      <c r="P219" s="4"/>
      <c r="Q219" s="4"/>
      <c r="R219" s="4"/>
    </row>
    <row r="221" spans="2:23">
      <c r="B221" s="9" t="s">
        <v>0</v>
      </c>
      <c r="C221" s="117" t="s">
        <v>118</v>
      </c>
      <c r="D221" s="117"/>
      <c r="E221" s="9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2:23">
      <c r="B222" s="9" t="s">
        <v>2</v>
      </c>
      <c r="C222" s="118" t="s">
        <v>79</v>
      </c>
      <c r="D222" s="118"/>
      <c r="E222" s="9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2:23">
      <c r="B223" s="9" t="s">
        <v>3</v>
      </c>
      <c r="C223" s="118" t="s">
        <v>4</v>
      </c>
      <c r="D223" s="118"/>
      <c r="E223" s="9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2:23">
      <c r="B224" s="118" t="s">
        <v>272</v>
      </c>
      <c r="C224" s="118"/>
      <c r="D224" s="118"/>
      <c r="E224" s="118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2:18" ht="10.5" customHeight="1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2:18">
      <c r="B226" s="114" t="s">
        <v>5</v>
      </c>
      <c r="C226" s="115" t="s">
        <v>6</v>
      </c>
      <c r="D226" s="115"/>
      <c r="E226" s="115"/>
      <c r="F226" s="116" t="s">
        <v>23</v>
      </c>
      <c r="G226" s="115" t="s">
        <v>7</v>
      </c>
      <c r="H226" s="115"/>
      <c r="I226" s="115"/>
      <c r="J226" s="114" t="s">
        <v>11</v>
      </c>
      <c r="K226" s="115" t="s">
        <v>12</v>
      </c>
      <c r="L226" s="115"/>
      <c r="M226" s="115"/>
      <c r="N226" s="115"/>
      <c r="O226" s="114" t="s">
        <v>24</v>
      </c>
      <c r="P226" s="114"/>
      <c r="Q226" s="114"/>
      <c r="R226" s="114"/>
    </row>
    <row r="227" spans="2:18" ht="34.5" customHeight="1">
      <c r="B227" s="114"/>
      <c r="C227" s="115"/>
      <c r="D227" s="115"/>
      <c r="E227" s="115"/>
      <c r="F227" s="116"/>
      <c r="G227" s="7" t="s">
        <v>8</v>
      </c>
      <c r="H227" s="7" t="s">
        <v>9</v>
      </c>
      <c r="I227" s="7" t="s">
        <v>10</v>
      </c>
      <c r="J227" s="114"/>
      <c r="K227" s="8" t="s">
        <v>13</v>
      </c>
      <c r="L227" s="8" t="s">
        <v>14</v>
      </c>
      <c r="M227" s="8" t="s">
        <v>15</v>
      </c>
      <c r="N227" s="8" t="s">
        <v>16</v>
      </c>
      <c r="O227" s="8" t="s">
        <v>17</v>
      </c>
      <c r="P227" s="8" t="s">
        <v>18</v>
      </c>
      <c r="Q227" s="8" t="s">
        <v>19</v>
      </c>
      <c r="R227" s="8" t="s">
        <v>20</v>
      </c>
    </row>
    <row r="228" spans="2:18">
      <c r="B228" s="7">
        <v>1</v>
      </c>
      <c r="C228" s="108">
        <v>2</v>
      </c>
      <c r="D228" s="109"/>
      <c r="E228" s="110"/>
      <c r="F228" s="7">
        <v>3</v>
      </c>
      <c r="G228" s="7">
        <v>4</v>
      </c>
      <c r="H228" s="7">
        <v>5</v>
      </c>
      <c r="I228" s="7">
        <v>6</v>
      </c>
      <c r="J228" s="7">
        <v>7</v>
      </c>
      <c r="K228" s="7">
        <v>8</v>
      </c>
      <c r="L228" s="7">
        <v>9</v>
      </c>
      <c r="M228" s="7">
        <v>10</v>
      </c>
      <c r="N228" s="7">
        <v>11</v>
      </c>
      <c r="O228" s="7">
        <v>12</v>
      </c>
      <c r="P228" s="7">
        <v>13</v>
      </c>
      <c r="Q228" s="7">
        <v>14</v>
      </c>
      <c r="R228" s="7">
        <v>15</v>
      </c>
    </row>
    <row r="229" spans="2:18">
      <c r="B229" s="108" t="s">
        <v>21</v>
      </c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10"/>
    </row>
    <row r="230" spans="2:18">
      <c r="B230" s="53">
        <v>627</v>
      </c>
      <c r="C230" s="100" t="s">
        <v>95</v>
      </c>
      <c r="D230" s="101"/>
      <c r="E230" s="102"/>
      <c r="F230" s="5">
        <v>200</v>
      </c>
      <c r="G230" s="85">
        <v>9.36</v>
      </c>
      <c r="H230" s="85">
        <v>6.12</v>
      </c>
      <c r="I230" s="85">
        <v>22.86</v>
      </c>
      <c r="J230" s="85">
        <v>206.8</v>
      </c>
      <c r="K230" s="26">
        <v>0.14000000000000001</v>
      </c>
      <c r="L230" s="26">
        <v>0.52</v>
      </c>
      <c r="M230" s="26">
        <v>22.19</v>
      </c>
      <c r="N230" s="26">
        <v>0.46</v>
      </c>
      <c r="O230" s="26">
        <v>121.19</v>
      </c>
      <c r="P230" s="26">
        <v>168.58</v>
      </c>
      <c r="Q230" s="26">
        <v>47.09</v>
      </c>
      <c r="R230" s="26">
        <v>1.0900000000000001</v>
      </c>
    </row>
    <row r="231" spans="2:18">
      <c r="B231" s="53">
        <v>493</v>
      </c>
      <c r="C231" s="111" t="s">
        <v>71</v>
      </c>
      <c r="D231" s="112"/>
      <c r="E231" s="113"/>
      <c r="F231" s="5">
        <v>200</v>
      </c>
      <c r="G231" s="39">
        <v>0</v>
      </c>
      <c r="H231" s="39">
        <v>0</v>
      </c>
      <c r="I231" s="39">
        <v>15.98</v>
      </c>
      <c r="J231" s="40">
        <v>63.84</v>
      </c>
      <c r="K231" s="39">
        <v>0</v>
      </c>
      <c r="L231" s="39">
        <v>0</v>
      </c>
      <c r="M231" s="39">
        <v>0</v>
      </c>
      <c r="N231" s="39">
        <v>0</v>
      </c>
      <c r="O231" s="39">
        <v>3.95</v>
      </c>
      <c r="P231" s="39">
        <v>5.77</v>
      </c>
      <c r="Q231" s="39">
        <v>0</v>
      </c>
      <c r="R231" s="39">
        <v>0.05</v>
      </c>
    </row>
    <row r="232" spans="2:18">
      <c r="B232" s="53"/>
      <c r="C232" s="100" t="s">
        <v>96</v>
      </c>
      <c r="D232" s="101"/>
      <c r="E232" s="102"/>
      <c r="F232" s="5">
        <v>20</v>
      </c>
      <c r="G232" s="11">
        <v>4.6399999999999997</v>
      </c>
      <c r="H232" s="11">
        <v>5.9</v>
      </c>
      <c r="I232" s="11">
        <v>0</v>
      </c>
      <c r="J232" s="11">
        <v>99.8</v>
      </c>
      <c r="K232" s="11">
        <v>0</v>
      </c>
      <c r="L232" s="11">
        <v>0.14000000000000001</v>
      </c>
      <c r="M232" s="11">
        <v>52</v>
      </c>
      <c r="N232" s="11">
        <v>0.1</v>
      </c>
      <c r="O232" s="11">
        <v>44</v>
      </c>
      <c r="P232" s="11">
        <v>108</v>
      </c>
      <c r="Q232" s="11">
        <v>7</v>
      </c>
      <c r="R232" s="11">
        <v>0.2</v>
      </c>
    </row>
    <row r="233" spans="2:18">
      <c r="B233" s="53"/>
      <c r="C233" s="100" t="s">
        <v>26</v>
      </c>
      <c r="D233" s="101"/>
      <c r="E233" s="102"/>
      <c r="F233" s="5">
        <v>80</v>
      </c>
      <c r="G233" s="11">
        <v>1.5</v>
      </c>
      <c r="H233" s="11">
        <v>0.57999999999999996</v>
      </c>
      <c r="I233" s="11">
        <v>10.28</v>
      </c>
      <c r="J233" s="11">
        <v>78.8</v>
      </c>
      <c r="K233" s="11">
        <v>0.02</v>
      </c>
      <c r="L233" s="11">
        <v>0</v>
      </c>
      <c r="M233" s="11">
        <v>0</v>
      </c>
      <c r="N233" s="11">
        <v>0.34</v>
      </c>
      <c r="O233" s="11">
        <v>4.7</v>
      </c>
      <c r="P233" s="11">
        <v>16.8</v>
      </c>
      <c r="Q233" s="11">
        <v>2.6</v>
      </c>
      <c r="R233" s="11">
        <v>0.24</v>
      </c>
    </row>
    <row r="234" spans="2:18">
      <c r="B234" s="53"/>
      <c r="C234" s="100" t="s">
        <v>48</v>
      </c>
      <c r="D234" s="101"/>
      <c r="E234" s="102"/>
      <c r="F234" s="5">
        <v>100</v>
      </c>
      <c r="G234" s="11">
        <v>0.56000000000000005</v>
      </c>
      <c r="H234" s="11">
        <v>0.56000000000000005</v>
      </c>
      <c r="I234" s="11">
        <v>13.72</v>
      </c>
      <c r="J234" s="11">
        <v>65.8</v>
      </c>
      <c r="K234" s="11">
        <v>0.04</v>
      </c>
      <c r="L234" s="11">
        <v>14</v>
      </c>
      <c r="M234" s="11">
        <v>34</v>
      </c>
      <c r="N234" s="11">
        <v>0.28000000000000003</v>
      </c>
      <c r="O234" s="11">
        <v>22.4</v>
      </c>
      <c r="P234" s="11">
        <v>15.4</v>
      </c>
      <c r="Q234" s="11">
        <v>12.6</v>
      </c>
      <c r="R234" s="11">
        <v>3.08</v>
      </c>
    </row>
    <row r="235" spans="2:18">
      <c r="B235" s="53">
        <v>105</v>
      </c>
      <c r="C235" s="100" t="s">
        <v>27</v>
      </c>
      <c r="D235" s="101"/>
      <c r="E235" s="102"/>
      <c r="F235" s="5">
        <v>20</v>
      </c>
      <c r="G235" s="11">
        <v>0.16</v>
      </c>
      <c r="H235" s="11">
        <v>16.5</v>
      </c>
      <c r="I235" s="11">
        <v>0.16</v>
      </c>
      <c r="J235" s="11">
        <v>149.75</v>
      </c>
      <c r="K235" s="11">
        <v>0</v>
      </c>
      <c r="L235" s="11">
        <v>0</v>
      </c>
      <c r="M235" s="11">
        <v>60</v>
      </c>
      <c r="N235" s="11">
        <v>0.2</v>
      </c>
      <c r="O235" s="11">
        <v>2.4</v>
      </c>
      <c r="P235" s="11">
        <v>3.8</v>
      </c>
      <c r="Q235" s="11">
        <v>0</v>
      </c>
      <c r="R235" s="11">
        <v>0.04</v>
      </c>
    </row>
    <row r="236" spans="2:18">
      <c r="B236" s="24"/>
      <c r="C236" s="105" t="s">
        <v>28</v>
      </c>
      <c r="D236" s="106"/>
      <c r="E236" s="107"/>
      <c r="F236" s="5"/>
      <c r="G236" s="13">
        <f>SUM(G230:G235)</f>
        <v>16.22</v>
      </c>
      <c r="H236" s="13">
        <f t="shared" ref="H236:R236" si="61">SUM(H230:H235)</f>
        <v>29.66</v>
      </c>
      <c r="I236" s="13">
        <f t="shared" si="61"/>
        <v>63</v>
      </c>
      <c r="J236" s="13">
        <f>SUM(J230:J235)</f>
        <v>664.79</v>
      </c>
      <c r="K236" s="13">
        <f t="shared" si="61"/>
        <v>0.2</v>
      </c>
      <c r="L236" s="13">
        <f t="shared" si="61"/>
        <v>14.66</v>
      </c>
      <c r="M236" s="13">
        <f t="shared" si="61"/>
        <v>168.19</v>
      </c>
      <c r="N236" s="13">
        <f t="shared" si="61"/>
        <v>1.3800000000000001</v>
      </c>
      <c r="O236" s="13">
        <f t="shared" si="61"/>
        <v>198.64</v>
      </c>
      <c r="P236" s="13">
        <f t="shared" si="61"/>
        <v>318.35000000000002</v>
      </c>
      <c r="Q236" s="13">
        <f t="shared" si="61"/>
        <v>69.290000000000006</v>
      </c>
      <c r="R236" s="13">
        <f t="shared" si="61"/>
        <v>4.7</v>
      </c>
    </row>
    <row r="237" spans="2:18">
      <c r="B237" s="108" t="s">
        <v>35</v>
      </c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10"/>
    </row>
    <row r="238" spans="2:18" ht="24" customHeight="1">
      <c r="B238" s="5">
        <v>9</v>
      </c>
      <c r="C238" s="122" t="s">
        <v>97</v>
      </c>
      <c r="D238" s="123"/>
      <c r="E238" s="124"/>
      <c r="F238" s="5">
        <v>100</v>
      </c>
      <c r="G238" s="87">
        <v>10.199999999999999</v>
      </c>
      <c r="H238" s="87">
        <v>0.9</v>
      </c>
      <c r="I238" s="87">
        <v>7.2</v>
      </c>
      <c r="J238" s="87">
        <v>124</v>
      </c>
      <c r="K238" s="11">
        <v>0.05</v>
      </c>
      <c r="L238" s="11">
        <v>4.37</v>
      </c>
      <c r="M238" s="11">
        <v>0</v>
      </c>
      <c r="N238" s="11">
        <v>1.98</v>
      </c>
      <c r="O238" s="11">
        <v>14.03</v>
      </c>
      <c r="P238" s="11">
        <v>36.61</v>
      </c>
      <c r="Q238" s="11">
        <v>16.149999999999999</v>
      </c>
      <c r="R238" s="11">
        <v>0.51</v>
      </c>
    </row>
    <row r="239" spans="2:18">
      <c r="B239" s="5">
        <v>150</v>
      </c>
      <c r="C239" s="100" t="s">
        <v>98</v>
      </c>
      <c r="D239" s="101"/>
      <c r="E239" s="102"/>
      <c r="F239" s="5">
        <v>250</v>
      </c>
      <c r="G239" s="26">
        <v>7.3</v>
      </c>
      <c r="H239" s="26">
        <v>3.3</v>
      </c>
      <c r="I239" s="26">
        <v>7.8</v>
      </c>
      <c r="J239" s="26">
        <v>120.1</v>
      </c>
      <c r="K239" s="26">
        <v>0.06</v>
      </c>
      <c r="L239" s="26">
        <v>5.23</v>
      </c>
      <c r="M239" s="26">
        <v>9.43</v>
      </c>
      <c r="N239" s="26">
        <v>1.06</v>
      </c>
      <c r="O239" s="26">
        <v>19.97</v>
      </c>
      <c r="P239" s="26">
        <v>58.85</v>
      </c>
      <c r="Q239" s="26">
        <v>17.46</v>
      </c>
      <c r="R239" s="26">
        <v>0.79</v>
      </c>
    </row>
    <row r="240" spans="2:18">
      <c r="B240" s="5">
        <v>336</v>
      </c>
      <c r="C240" s="100" t="s">
        <v>99</v>
      </c>
      <c r="D240" s="101"/>
      <c r="E240" s="102"/>
      <c r="F240" s="27" t="s">
        <v>40</v>
      </c>
      <c r="G240" s="85">
        <v>8.64</v>
      </c>
      <c r="H240" s="85">
        <v>16.079999999999998</v>
      </c>
      <c r="I240" s="85">
        <v>3.72</v>
      </c>
      <c r="J240" s="85">
        <v>154.80000000000001</v>
      </c>
      <c r="K240" s="11">
        <v>0.13</v>
      </c>
      <c r="L240" s="11">
        <v>1.46</v>
      </c>
      <c r="M240" s="11">
        <v>14.64</v>
      </c>
      <c r="N240" s="26">
        <v>1.32</v>
      </c>
      <c r="O240" s="26">
        <v>514.61</v>
      </c>
      <c r="P240" s="26">
        <v>747.09</v>
      </c>
      <c r="Q240" s="26">
        <v>44.05</v>
      </c>
      <c r="R240" s="26">
        <v>0.75</v>
      </c>
    </row>
    <row r="241" spans="2:22">
      <c r="B241" s="5">
        <v>429</v>
      </c>
      <c r="C241" s="100" t="s">
        <v>51</v>
      </c>
      <c r="D241" s="101"/>
      <c r="E241" s="102"/>
      <c r="F241" s="5">
        <v>180</v>
      </c>
      <c r="G241" s="11">
        <v>2.15</v>
      </c>
      <c r="H241" s="11">
        <v>13.68</v>
      </c>
      <c r="I241" s="11">
        <v>14.46</v>
      </c>
      <c r="J241" s="11">
        <v>212.44</v>
      </c>
      <c r="K241" s="11">
        <v>0.12</v>
      </c>
      <c r="L241" s="11">
        <v>10.09</v>
      </c>
      <c r="M241" s="11">
        <v>10.44</v>
      </c>
      <c r="N241" s="11">
        <v>0.12</v>
      </c>
      <c r="O241" s="11">
        <v>43.57</v>
      </c>
      <c r="P241" s="11">
        <v>78.33</v>
      </c>
      <c r="Q241" s="11">
        <v>26.06</v>
      </c>
      <c r="R241" s="11">
        <v>0.94</v>
      </c>
    </row>
    <row r="242" spans="2:22">
      <c r="B242" s="5">
        <v>519</v>
      </c>
      <c r="C242" s="100" t="s">
        <v>52</v>
      </c>
      <c r="D242" s="101"/>
      <c r="E242" s="102"/>
      <c r="F242" s="5">
        <v>200</v>
      </c>
      <c r="G242" s="11">
        <v>0</v>
      </c>
      <c r="H242" s="11">
        <v>0</v>
      </c>
      <c r="I242" s="11">
        <v>30.62</v>
      </c>
      <c r="J242" s="11">
        <v>122.4</v>
      </c>
      <c r="K242" s="11">
        <v>0</v>
      </c>
      <c r="L242" s="11">
        <v>0</v>
      </c>
      <c r="M242" s="11">
        <v>0</v>
      </c>
      <c r="N242" s="11">
        <v>0</v>
      </c>
      <c r="O242" s="11">
        <v>0.48</v>
      </c>
      <c r="P242" s="11">
        <v>0</v>
      </c>
      <c r="Q242" s="11">
        <v>0</v>
      </c>
      <c r="R242" s="11">
        <v>0.05</v>
      </c>
    </row>
    <row r="243" spans="2:22">
      <c r="B243" s="5"/>
      <c r="C243" s="100" t="s">
        <v>26</v>
      </c>
      <c r="D243" s="101"/>
      <c r="E243" s="102"/>
      <c r="F243" s="5">
        <v>100</v>
      </c>
      <c r="G243" s="11">
        <v>3</v>
      </c>
      <c r="H243" s="11">
        <v>1.1599999999999999</v>
      </c>
      <c r="I243" s="11">
        <v>20.56</v>
      </c>
      <c r="J243" s="11">
        <v>104.8</v>
      </c>
      <c r="K243" s="11">
        <v>0.04</v>
      </c>
      <c r="L243" s="11">
        <v>0</v>
      </c>
      <c r="M243" s="11">
        <v>0</v>
      </c>
      <c r="N243" s="11">
        <v>0.67600000000000005</v>
      </c>
      <c r="O243" s="11">
        <v>9.4</v>
      </c>
      <c r="P243" s="11">
        <v>33.6</v>
      </c>
      <c r="Q243" s="11">
        <v>5.2</v>
      </c>
      <c r="R243" s="11">
        <v>0.48</v>
      </c>
    </row>
    <row r="244" spans="2:22">
      <c r="B244" s="5"/>
      <c r="C244" s="100" t="s">
        <v>34</v>
      </c>
      <c r="D244" s="101"/>
      <c r="E244" s="102"/>
      <c r="F244" s="5">
        <v>120</v>
      </c>
      <c r="G244" s="11">
        <v>1.1200000000000001</v>
      </c>
      <c r="H244" s="11">
        <v>0.22</v>
      </c>
      <c r="I244" s="11">
        <v>9.8800000000000008</v>
      </c>
      <c r="J244" s="11">
        <v>105.6</v>
      </c>
      <c r="K244" s="11">
        <v>0.02</v>
      </c>
      <c r="L244" s="11">
        <v>0</v>
      </c>
      <c r="M244" s="11">
        <v>0</v>
      </c>
      <c r="N244" s="11">
        <v>0.18</v>
      </c>
      <c r="O244" s="11">
        <v>50</v>
      </c>
      <c r="P244" s="11">
        <v>50</v>
      </c>
      <c r="Q244" s="11">
        <v>5</v>
      </c>
      <c r="R244" s="11">
        <v>0.62</v>
      </c>
    </row>
    <row r="245" spans="2:22">
      <c r="B245" s="24"/>
      <c r="C245" s="105" t="s">
        <v>28</v>
      </c>
      <c r="D245" s="106"/>
      <c r="E245" s="107"/>
      <c r="F245" s="5"/>
      <c r="G245" s="13">
        <f t="shared" ref="G245:R245" si="62">SUM(G238:G244)</f>
        <v>32.409999999999997</v>
      </c>
      <c r="H245" s="13">
        <f t="shared" si="62"/>
        <v>35.339999999999989</v>
      </c>
      <c r="I245" s="13">
        <f t="shared" si="62"/>
        <v>94.24</v>
      </c>
      <c r="J245" s="13">
        <f t="shared" si="62"/>
        <v>944.13999999999987</v>
      </c>
      <c r="K245" s="13">
        <f t="shared" si="62"/>
        <v>0.42</v>
      </c>
      <c r="L245" s="13">
        <f t="shared" si="62"/>
        <v>21.150000000000002</v>
      </c>
      <c r="M245" s="13">
        <f t="shared" si="62"/>
        <v>34.51</v>
      </c>
      <c r="N245" s="13">
        <f t="shared" si="62"/>
        <v>5.3360000000000003</v>
      </c>
      <c r="O245" s="13">
        <f t="shared" si="62"/>
        <v>652.06000000000006</v>
      </c>
      <c r="P245" s="13">
        <f t="shared" si="62"/>
        <v>1004.4800000000001</v>
      </c>
      <c r="Q245" s="13">
        <f t="shared" si="62"/>
        <v>113.92</v>
      </c>
      <c r="R245" s="13">
        <f t="shared" si="62"/>
        <v>4.1399999999999997</v>
      </c>
    </row>
    <row r="246" spans="2:22">
      <c r="B246" s="24"/>
      <c r="C246" s="105" t="s">
        <v>36</v>
      </c>
      <c r="D246" s="106"/>
      <c r="E246" s="107"/>
      <c r="F246" s="5"/>
      <c r="G246" s="14">
        <f t="shared" ref="G246:R246" si="63">G236+G245</f>
        <v>48.629999999999995</v>
      </c>
      <c r="H246" s="14">
        <f t="shared" si="63"/>
        <v>64.999999999999986</v>
      </c>
      <c r="I246" s="14">
        <f t="shared" si="63"/>
        <v>157.24</v>
      </c>
      <c r="J246" s="14">
        <f t="shared" si="63"/>
        <v>1608.9299999999998</v>
      </c>
      <c r="K246" s="14">
        <f t="shared" si="63"/>
        <v>0.62</v>
      </c>
      <c r="L246" s="14">
        <f t="shared" si="63"/>
        <v>35.81</v>
      </c>
      <c r="M246" s="14">
        <f t="shared" si="63"/>
        <v>202.7</v>
      </c>
      <c r="N246" s="14">
        <f t="shared" si="63"/>
        <v>6.7160000000000002</v>
      </c>
      <c r="O246" s="14">
        <f t="shared" si="63"/>
        <v>850.7</v>
      </c>
      <c r="P246" s="14">
        <f t="shared" si="63"/>
        <v>1322.8300000000002</v>
      </c>
      <c r="Q246" s="14">
        <f t="shared" si="63"/>
        <v>183.21</v>
      </c>
      <c r="R246" s="14">
        <f t="shared" si="63"/>
        <v>8.84</v>
      </c>
    </row>
    <row r="247" spans="2:22">
      <c r="B247" s="24"/>
      <c r="C247" s="104" t="s">
        <v>41</v>
      </c>
      <c r="D247" s="104"/>
      <c r="E247" s="104"/>
      <c r="F247" s="24"/>
      <c r="G247" s="28"/>
      <c r="H247" s="28"/>
      <c r="I247" s="28"/>
      <c r="J247" s="28">
        <v>2713</v>
      </c>
      <c r="K247" s="4"/>
      <c r="L247" s="4"/>
      <c r="M247" s="4"/>
      <c r="N247" s="4"/>
      <c r="O247" s="4"/>
      <c r="P247" s="4"/>
      <c r="Q247" s="4"/>
      <c r="R247" s="4"/>
    </row>
    <row r="248" spans="2:22">
      <c r="B248" s="24"/>
      <c r="C248" s="119" t="s">
        <v>44</v>
      </c>
      <c r="D248" s="120"/>
      <c r="E248" s="121"/>
      <c r="F248" s="24"/>
      <c r="G248" s="28"/>
      <c r="H248" s="28"/>
      <c r="I248" s="28"/>
      <c r="J248" s="30">
        <f>J246*100%/J247</f>
        <v>0.59304460007371906</v>
      </c>
      <c r="K248" s="4"/>
      <c r="L248" s="4"/>
      <c r="M248" s="4"/>
      <c r="N248" s="4"/>
      <c r="O248" s="4"/>
      <c r="P248" s="4"/>
      <c r="Q248" s="4"/>
      <c r="R248" s="4"/>
    </row>
    <row r="249" spans="2:22">
      <c r="B249" s="24"/>
      <c r="C249" s="104" t="s">
        <v>42</v>
      </c>
      <c r="D249" s="104"/>
      <c r="E249" s="104"/>
      <c r="F249" s="24"/>
      <c r="G249" s="24"/>
      <c r="H249" s="24"/>
      <c r="I249" s="24"/>
      <c r="J249" s="29">
        <f>J236*100%/J247</f>
        <v>0.24503870254330998</v>
      </c>
      <c r="K249" s="4"/>
      <c r="L249" s="4"/>
      <c r="M249" s="4"/>
      <c r="N249" s="4"/>
      <c r="O249" s="4"/>
      <c r="P249" s="4"/>
      <c r="Q249" s="4"/>
      <c r="R249" s="4"/>
      <c r="V249" s="21"/>
    </row>
    <row r="250" spans="2:22">
      <c r="B250" s="24"/>
      <c r="C250" s="104" t="s">
        <v>43</v>
      </c>
      <c r="D250" s="104"/>
      <c r="E250" s="104"/>
      <c r="F250" s="24"/>
      <c r="G250" s="24"/>
      <c r="H250" s="24"/>
      <c r="I250" s="24"/>
      <c r="J250" s="29">
        <f>J245*100%/J247</f>
        <v>0.34800589753040911</v>
      </c>
      <c r="K250" s="4"/>
      <c r="L250" s="4"/>
      <c r="M250" s="4"/>
      <c r="N250" s="4"/>
      <c r="O250" s="4"/>
      <c r="P250" s="4"/>
      <c r="Q250" s="4"/>
      <c r="R250" s="4"/>
    </row>
    <row r="253" spans="2:22">
      <c r="B253" s="9" t="s">
        <v>0</v>
      </c>
      <c r="C253" s="117" t="s">
        <v>119</v>
      </c>
      <c r="D253" s="117"/>
      <c r="E253" s="9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2:22">
      <c r="B254" s="9" t="s">
        <v>2</v>
      </c>
      <c r="C254" s="118" t="s">
        <v>79</v>
      </c>
      <c r="D254" s="118"/>
      <c r="E254" s="9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2:22">
      <c r="B255" s="9" t="s">
        <v>3</v>
      </c>
      <c r="C255" s="118" t="s">
        <v>4</v>
      </c>
      <c r="D255" s="118"/>
      <c r="E255" s="9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2:22">
      <c r="B256" s="118" t="s">
        <v>272</v>
      </c>
      <c r="C256" s="118"/>
      <c r="D256" s="118"/>
      <c r="E256" s="118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2:18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2:18">
      <c r="B258" s="114" t="s">
        <v>5</v>
      </c>
      <c r="C258" s="115" t="s">
        <v>6</v>
      </c>
      <c r="D258" s="115"/>
      <c r="E258" s="115"/>
      <c r="F258" s="116" t="s">
        <v>23</v>
      </c>
      <c r="G258" s="115" t="s">
        <v>7</v>
      </c>
      <c r="H258" s="115"/>
      <c r="I258" s="115"/>
      <c r="J258" s="114" t="s">
        <v>11</v>
      </c>
      <c r="K258" s="115" t="s">
        <v>12</v>
      </c>
      <c r="L258" s="115"/>
      <c r="M258" s="115"/>
      <c r="N258" s="115"/>
      <c r="O258" s="114" t="s">
        <v>24</v>
      </c>
      <c r="P258" s="114"/>
      <c r="Q258" s="114"/>
      <c r="R258" s="114"/>
    </row>
    <row r="259" spans="2:18" ht="21" customHeight="1">
      <c r="B259" s="114"/>
      <c r="C259" s="115"/>
      <c r="D259" s="115"/>
      <c r="E259" s="115"/>
      <c r="F259" s="116"/>
      <c r="G259" s="7" t="s">
        <v>8</v>
      </c>
      <c r="H259" s="7" t="s">
        <v>9</v>
      </c>
      <c r="I259" s="7" t="s">
        <v>10</v>
      </c>
      <c r="J259" s="114"/>
      <c r="K259" s="8" t="s">
        <v>13</v>
      </c>
      <c r="L259" s="8" t="s">
        <v>14</v>
      </c>
      <c r="M259" s="8" t="s">
        <v>15</v>
      </c>
      <c r="N259" s="8" t="s">
        <v>16</v>
      </c>
      <c r="O259" s="8" t="s">
        <v>17</v>
      </c>
      <c r="P259" s="8" t="s">
        <v>18</v>
      </c>
      <c r="Q259" s="8" t="s">
        <v>19</v>
      </c>
      <c r="R259" s="8" t="s">
        <v>20</v>
      </c>
    </row>
    <row r="260" spans="2:18">
      <c r="B260" s="7">
        <v>1</v>
      </c>
      <c r="C260" s="108">
        <v>2</v>
      </c>
      <c r="D260" s="109"/>
      <c r="E260" s="110"/>
      <c r="F260" s="7">
        <v>3</v>
      </c>
      <c r="G260" s="7">
        <v>4</v>
      </c>
      <c r="H260" s="7">
        <v>5</v>
      </c>
      <c r="I260" s="7">
        <v>6</v>
      </c>
      <c r="J260" s="7">
        <v>7</v>
      </c>
      <c r="K260" s="7">
        <v>8</v>
      </c>
      <c r="L260" s="7">
        <v>9</v>
      </c>
      <c r="M260" s="7">
        <v>10</v>
      </c>
      <c r="N260" s="7">
        <v>11</v>
      </c>
      <c r="O260" s="7">
        <v>12</v>
      </c>
      <c r="P260" s="7">
        <v>13</v>
      </c>
      <c r="Q260" s="7">
        <v>14</v>
      </c>
      <c r="R260" s="7">
        <v>15</v>
      </c>
    </row>
    <row r="261" spans="2:18">
      <c r="B261" s="108" t="s">
        <v>21</v>
      </c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10"/>
    </row>
    <row r="262" spans="2:18">
      <c r="B262" s="53">
        <v>320</v>
      </c>
      <c r="C262" s="100" t="s">
        <v>45</v>
      </c>
      <c r="D262" s="101"/>
      <c r="E262" s="102"/>
      <c r="F262" s="5">
        <v>200</v>
      </c>
      <c r="G262" s="85">
        <v>29.06</v>
      </c>
      <c r="H262" s="85">
        <v>31.46</v>
      </c>
      <c r="I262" s="85">
        <v>40.14</v>
      </c>
      <c r="J262" s="85">
        <v>348</v>
      </c>
      <c r="K262" s="11">
        <v>0.16</v>
      </c>
      <c r="L262" s="11">
        <v>0.42</v>
      </c>
      <c r="M262" s="11">
        <v>48</v>
      </c>
      <c r="N262" s="11">
        <v>0.51</v>
      </c>
      <c r="O262" s="11">
        <v>174.71</v>
      </c>
      <c r="P262" s="11">
        <v>510.73</v>
      </c>
      <c r="Q262" s="11">
        <v>22.94</v>
      </c>
      <c r="R262" s="11">
        <v>0.69</v>
      </c>
    </row>
    <row r="263" spans="2:18">
      <c r="B263" s="53">
        <v>473</v>
      </c>
      <c r="C263" s="111" t="s">
        <v>100</v>
      </c>
      <c r="D263" s="112"/>
      <c r="E263" s="113"/>
      <c r="F263" s="5">
        <v>20</v>
      </c>
      <c r="G263" s="39">
        <v>0.16</v>
      </c>
      <c r="H263" s="39">
        <v>0</v>
      </c>
      <c r="I263" s="39">
        <v>3.9</v>
      </c>
      <c r="J263" s="40">
        <v>16.239999999999998</v>
      </c>
      <c r="K263" s="39">
        <v>0</v>
      </c>
      <c r="L263" s="39">
        <v>0</v>
      </c>
      <c r="M263" s="39">
        <v>0</v>
      </c>
      <c r="N263" s="39">
        <v>0</v>
      </c>
      <c r="O263" s="39">
        <v>0.33</v>
      </c>
      <c r="P263" s="39">
        <v>0</v>
      </c>
      <c r="Q263" s="39">
        <v>0</v>
      </c>
      <c r="R263" s="39">
        <v>0.03</v>
      </c>
    </row>
    <row r="264" spans="2:18">
      <c r="B264" s="53">
        <v>496</v>
      </c>
      <c r="C264" s="100" t="s">
        <v>101</v>
      </c>
      <c r="D264" s="101"/>
      <c r="E264" s="102"/>
      <c r="F264" s="5">
        <v>200</v>
      </c>
      <c r="G264" s="11">
        <v>9.4</v>
      </c>
      <c r="H264" s="11">
        <v>8.5</v>
      </c>
      <c r="I264" s="11">
        <v>10.83</v>
      </c>
      <c r="J264" s="11">
        <v>160.46</v>
      </c>
      <c r="K264" s="11">
        <v>0.02</v>
      </c>
      <c r="L264" s="11">
        <v>0.54</v>
      </c>
      <c r="M264" s="11">
        <v>13.5</v>
      </c>
      <c r="N264" s="11">
        <v>0.01</v>
      </c>
      <c r="O264" s="11">
        <v>114.5</v>
      </c>
      <c r="P264" s="11">
        <v>108.1</v>
      </c>
      <c r="Q264" s="11">
        <v>29.6</v>
      </c>
      <c r="R264" s="11">
        <v>1.02</v>
      </c>
    </row>
    <row r="265" spans="2:18">
      <c r="B265" s="53"/>
      <c r="C265" s="100" t="s">
        <v>26</v>
      </c>
      <c r="D265" s="101"/>
      <c r="E265" s="102"/>
      <c r="F265" s="5">
        <v>80</v>
      </c>
      <c r="G265" s="11">
        <v>1.5</v>
      </c>
      <c r="H265" s="11">
        <v>0.57999999999999996</v>
      </c>
      <c r="I265" s="11">
        <v>10.28</v>
      </c>
      <c r="J265" s="11">
        <v>78.8</v>
      </c>
      <c r="K265" s="11">
        <v>0.02</v>
      </c>
      <c r="L265" s="11">
        <v>0</v>
      </c>
      <c r="M265" s="11">
        <v>0</v>
      </c>
      <c r="N265" s="11">
        <v>0.34</v>
      </c>
      <c r="O265" s="11">
        <v>4.7</v>
      </c>
      <c r="P265" s="11">
        <v>16.8</v>
      </c>
      <c r="Q265" s="11">
        <v>2.6</v>
      </c>
      <c r="R265" s="11">
        <v>0.24</v>
      </c>
    </row>
    <row r="266" spans="2:18">
      <c r="B266" s="53"/>
      <c r="C266" s="100" t="s">
        <v>48</v>
      </c>
      <c r="D266" s="101"/>
      <c r="E266" s="102"/>
      <c r="F266" s="5">
        <v>100</v>
      </c>
      <c r="G266" s="11">
        <v>0.56000000000000005</v>
      </c>
      <c r="H266" s="11">
        <v>0.56000000000000005</v>
      </c>
      <c r="I266" s="11">
        <v>13.72</v>
      </c>
      <c r="J266" s="11">
        <v>65.8</v>
      </c>
      <c r="K266" s="11">
        <v>0.04</v>
      </c>
      <c r="L266" s="11">
        <v>14</v>
      </c>
      <c r="M266" s="11">
        <v>34</v>
      </c>
      <c r="N266" s="11">
        <v>0.28000000000000003</v>
      </c>
      <c r="O266" s="11">
        <v>22.4</v>
      </c>
      <c r="P266" s="11">
        <v>15.4</v>
      </c>
      <c r="Q266" s="11">
        <v>12.6</v>
      </c>
      <c r="R266" s="11">
        <v>3.08</v>
      </c>
    </row>
    <row r="267" spans="2:18">
      <c r="B267" s="24"/>
      <c r="C267" s="105" t="s">
        <v>28</v>
      </c>
      <c r="D267" s="106"/>
      <c r="E267" s="107"/>
      <c r="F267" s="5"/>
      <c r="G267" s="13">
        <f t="shared" ref="G267:R267" si="64">SUM(G262:G266)</f>
        <v>40.68</v>
      </c>
      <c r="H267" s="13">
        <f t="shared" si="64"/>
        <v>41.1</v>
      </c>
      <c r="I267" s="13">
        <f t="shared" si="64"/>
        <v>78.86999999999999</v>
      </c>
      <c r="J267" s="13">
        <f t="shared" si="64"/>
        <v>669.3</v>
      </c>
      <c r="K267" s="13">
        <f t="shared" si="64"/>
        <v>0.24</v>
      </c>
      <c r="L267" s="13">
        <f t="shared" si="64"/>
        <v>14.96</v>
      </c>
      <c r="M267" s="13">
        <f t="shared" si="64"/>
        <v>95.5</v>
      </c>
      <c r="N267" s="13">
        <f t="shared" si="64"/>
        <v>1.1400000000000001</v>
      </c>
      <c r="O267" s="13">
        <f t="shared" si="64"/>
        <v>316.64</v>
      </c>
      <c r="P267" s="13">
        <f t="shared" si="64"/>
        <v>651.03</v>
      </c>
      <c r="Q267" s="13">
        <f t="shared" si="64"/>
        <v>67.740000000000009</v>
      </c>
      <c r="R267" s="13">
        <f t="shared" si="64"/>
        <v>5.0600000000000005</v>
      </c>
    </row>
    <row r="268" spans="2:18">
      <c r="B268" s="108" t="s">
        <v>35</v>
      </c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10"/>
    </row>
    <row r="269" spans="2:18">
      <c r="B269" s="5">
        <v>31</v>
      </c>
      <c r="C269" s="111" t="s">
        <v>225</v>
      </c>
      <c r="D269" s="112"/>
      <c r="E269" s="113"/>
      <c r="F269" s="5">
        <v>100</v>
      </c>
      <c r="G269" s="85">
        <v>10.5</v>
      </c>
      <c r="H269" s="85">
        <v>2</v>
      </c>
      <c r="I269" s="85">
        <v>11.8</v>
      </c>
      <c r="J269" s="85">
        <v>150</v>
      </c>
      <c r="K269" s="11">
        <v>0.05</v>
      </c>
      <c r="L269" s="11">
        <v>5.7</v>
      </c>
      <c r="M269" s="11">
        <v>0</v>
      </c>
      <c r="N269" s="11">
        <v>1.42</v>
      </c>
      <c r="O269" s="11">
        <v>15.99</v>
      </c>
      <c r="P269" s="11">
        <v>33.68</v>
      </c>
      <c r="Q269" s="11">
        <v>15.88</v>
      </c>
      <c r="R269" s="11">
        <v>0.64</v>
      </c>
    </row>
    <row r="270" spans="2:18">
      <c r="B270" s="5">
        <v>149</v>
      </c>
      <c r="C270" s="100" t="s">
        <v>102</v>
      </c>
      <c r="D270" s="101"/>
      <c r="E270" s="102"/>
      <c r="F270" s="5">
        <v>250</v>
      </c>
      <c r="G270" s="26">
        <v>6.94</v>
      </c>
      <c r="H270" s="26">
        <v>3.65</v>
      </c>
      <c r="I270" s="26">
        <v>15.73</v>
      </c>
      <c r="J270" s="26">
        <v>153.53</v>
      </c>
      <c r="K270" s="26">
        <v>0.11</v>
      </c>
      <c r="L270" s="26">
        <v>9</v>
      </c>
      <c r="M270" s="26">
        <v>0</v>
      </c>
      <c r="N270" s="26">
        <v>1</v>
      </c>
      <c r="O270" s="26">
        <v>21.38</v>
      </c>
      <c r="P270" s="26">
        <v>115.41</v>
      </c>
      <c r="Q270" s="26">
        <v>27.75</v>
      </c>
      <c r="R270" s="26">
        <v>1.71</v>
      </c>
    </row>
    <row r="271" spans="2:18" ht="36.75" customHeight="1">
      <c r="B271" s="5">
        <v>525</v>
      </c>
      <c r="C271" s="111" t="s">
        <v>103</v>
      </c>
      <c r="D271" s="112"/>
      <c r="E271" s="113"/>
      <c r="F271" s="27" t="s">
        <v>268</v>
      </c>
      <c r="G271" s="11">
        <v>14.3</v>
      </c>
      <c r="H271" s="11">
        <v>22.87</v>
      </c>
      <c r="I271" s="11">
        <v>30.54</v>
      </c>
      <c r="J271" s="11">
        <v>318.89999999999998</v>
      </c>
      <c r="K271" s="11">
        <v>0.2</v>
      </c>
      <c r="L271" s="11">
        <v>0</v>
      </c>
      <c r="M271" s="11">
        <v>22.5</v>
      </c>
      <c r="N271" s="26">
        <v>0.8</v>
      </c>
      <c r="O271" s="26">
        <v>24.06</v>
      </c>
      <c r="P271" s="26">
        <v>95.59</v>
      </c>
      <c r="Q271" s="26">
        <v>15.77</v>
      </c>
      <c r="R271" s="26">
        <v>1.1200000000000001</v>
      </c>
    </row>
    <row r="272" spans="2:18">
      <c r="B272" s="53">
        <v>520</v>
      </c>
      <c r="C272" s="100" t="s">
        <v>85</v>
      </c>
      <c r="D272" s="101"/>
      <c r="E272" s="102"/>
      <c r="F272" s="5">
        <v>200</v>
      </c>
      <c r="G272" s="11">
        <v>0</v>
      </c>
      <c r="H272" s="11">
        <v>0</v>
      </c>
      <c r="I272" s="11">
        <v>30.62</v>
      </c>
      <c r="J272" s="11">
        <v>122.4</v>
      </c>
      <c r="K272" s="11">
        <v>0</v>
      </c>
      <c r="L272" s="11">
        <v>20.16</v>
      </c>
      <c r="M272" s="11">
        <v>0</v>
      </c>
      <c r="N272" s="11">
        <v>7.0000000000000007E-2</v>
      </c>
      <c r="O272" s="11">
        <v>2.88</v>
      </c>
      <c r="P272" s="11">
        <v>2.4</v>
      </c>
      <c r="Q272" s="11">
        <v>1.68</v>
      </c>
      <c r="R272" s="11">
        <v>0.26</v>
      </c>
    </row>
    <row r="273" spans="2:18">
      <c r="B273" s="5"/>
      <c r="C273" s="100" t="s">
        <v>26</v>
      </c>
      <c r="D273" s="101"/>
      <c r="E273" s="102"/>
      <c r="F273" s="5">
        <v>100</v>
      </c>
      <c r="G273" s="11">
        <v>3</v>
      </c>
      <c r="H273" s="11">
        <v>1.1599999999999999</v>
      </c>
      <c r="I273" s="11">
        <v>20.56</v>
      </c>
      <c r="J273" s="11">
        <v>104.8</v>
      </c>
      <c r="K273" s="11">
        <v>0.04</v>
      </c>
      <c r="L273" s="11">
        <v>0</v>
      </c>
      <c r="M273" s="11">
        <v>0</v>
      </c>
      <c r="N273" s="11">
        <v>0.67600000000000005</v>
      </c>
      <c r="O273" s="11">
        <v>9.4</v>
      </c>
      <c r="P273" s="11">
        <v>33.6</v>
      </c>
      <c r="Q273" s="11">
        <v>5.2</v>
      </c>
      <c r="R273" s="11">
        <v>0.48</v>
      </c>
    </row>
    <row r="274" spans="2:18">
      <c r="B274" s="5"/>
      <c r="C274" s="100" t="s">
        <v>34</v>
      </c>
      <c r="D274" s="101"/>
      <c r="E274" s="102"/>
      <c r="F274" s="5">
        <v>120</v>
      </c>
      <c r="G274" s="11">
        <v>1.1200000000000001</v>
      </c>
      <c r="H274" s="11">
        <v>0.22</v>
      </c>
      <c r="I274" s="11">
        <v>9.8800000000000008</v>
      </c>
      <c r="J274" s="11">
        <v>105.6</v>
      </c>
      <c r="K274" s="11">
        <v>0.02</v>
      </c>
      <c r="L274" s="11">
        <v>0</v>
      </c>
      <c r="M274" s="11">
        <v>0</v>
      </c>
      <c r="N274" s="11">
        <v>0.18</v>
      </c>
      <c r="O274" s="11">
        <v>50</v>
      </c>
      <c r="P274" s="11">
        <v>50</v>
      </c>
      <c r="Q274" s="11">
        <v>5</v>
      </c>
      <c r="R274" s="11">
        <v>0.62</v>
      </c>
    </row>
    <row r="275" spans="2:18">
      <c r="B275" s="24"/>
      <c r="C275" s="105" t="s">
        <v>28</v>
      </c>
      <c r="D275" s="106"/>
      <c r="E275" s="107"/>
      <c r="F275" s="5"/>
      <c r="G275" s="13">
        <f t="shared" ref="G275:R275" si="65">SUM(G269:G274)</f>
        <v>35.86</v>
      </c>
      <c r="H275" s="13">
        <f t="shared" si="65"/>
        <v>29.900000000000002</v>
      </c>
      <c r="I275" s="13">
        <f t="shared" si="65"/>
        <v>119.13</v>
      </c>
      <c r="J275" s="13">
        <f t="shared" si="65"/>
        <v>955.2299999999999</v>
      </c>
      <c r="K275" s="13">
        <f t="shared" si="65"/>
        <v>0.42</v>
      </c>
      <c r="L275" s="13">
        <f t="shared" si="65"/>
        <v>34.86</v>
      </c>
      <c r="M275" s="13">
        <f t="shared" si="65"/>
        <v>22.5</v>
      </c>
      <c r="N275" s="13">
        <f t="shared" si="65"/>
        <v>4.1459999999999999</v>
      </c>
      <c r="O275" s="13">
        <f t="shared" si="65"/>
        <v>123.71</v>
      </c>
      <c r="P275" s="13">
        <f t="shared" si="65"/>
        <v>330.68</v>
      </c>
      <c r="Q275" s="13">
        <f t="shared" si="65"/>
        <v>71.28</v>
      </c>
      <c r="R275" s="13">
        <f t="shared" si="65"/>
        <v>4.830000000000001</v>
      </c>
    </row>
    <row r="276" spans="2:18">
      <c r="B276" s="24"/>
      <c r="C276" s="105" t="s">
        <v>36</v>
      </c>
      <c r="D276" s="106"/>
      <c r="E276" s="107"/>
      <c r="F276" s="5"/>
      <c r="G276" s="14">
        <f t="shared" ref="G276:R276" si="66">G267+G275</f>
        <v>76.539999999999992</v>
      </c>
      <c r="H276" s="14">
        <f t="shared" si="66"/>
        <v>71</v>
      </c>
      <c r="I276" s="14">
        <f t="shared" si="66"/>
        <v>198</v>
      </c>
      <c r="J276" s="14">
        <f t="shared" si="66"/>
        <v>1624.5299999999997</v>
      </c>
      <c r="K276" s="14">
        <f t="shared" si="66"/>
        <v>0.65999999999999992</v>
      </c>
      <c r="L276" s="14">
        <f t="shared" si="66"/>
        <v>49.82</v>
      </c>
      <c r="M276" s="14">
        <f t="shared" si="66"/>
        <v>118</v>
      </c>
      <c r="N276" s="14">
        <f t="shared" si="66"/>
        <v>5.2859999999999996</v>
      </c>
      <c r="O276" s="14">
        <f t="shared" si="66"/>
        <v>440.34999999999997</v>
      </c>
      <c r="P276" s="14">
        <f t="shared" si="66"/>
        <v>981.71</v>
      </c>
      <c r="Q276" s="14">
        <f t="shared" si="66"/>
        <v>139.02000000000001</v>
      </c>
      <c r="R276" s="14">
        <f t="shared" si="66"/>
        <v>9.89</v>
      </c>
    </row>
    <row r="277" spans="2:18">
      <c r="B277" s="24"/>
      <c r="C277" s="104" t="s">
        <v>41</v>
      </c>
      <c r="D277" s="104"/>
      <c r="E277" s="104"/>
      <c r="F277" s="24"/>
      <c r="G277" s="28"/>
      <c r="H277" s="28"/>
      <c r="I277" s="28"/>
      <c r="J277" s="28">
        <v>2713</v>
      </c>
      <c r="K277" s="4"/>
      <c r="L277" s="4"/>
      <c r="M277" s="4"/>
      <c r="N277" s="4"/>
      <c r="O277" s="4"/>
      <c r="P277" s="4"/>
      <c r="Q277" s="4"/>
      <c r="R277" s="4"/>
    </row>
    <row r="278" spans="2:18">
      <c r="B278" s="24"/>
      <c r="C278" s="119" t="s">
        <v>44</v>
      </c>
      <c r="D278" s="120"/>
      <c r="E278" s="121"/>
      <c r="F278" s="24"/>
      <c r="G278" s="28"/>
      <c r="H278" s="28"/>
      <c r="I278" s="28"/>
      <c r="J278" s="30">
        <f>J276*100%/J277</f>
        <v>0.59879469222263171</v>
      </c>
      <c r="K278" s="4"/>
      <c r="L278" s="4"/>
      <c r="M278" s="4"/>
      <c r="N278" s="4"/>
      <c r="O278" s="4"/>
      <c r="P278" s="4"/>
      <c r="Q278" s="4"/>
      <c r="R278" s="4"/>
    </row>
    <row r="279" spans="2:18">
      <c r="B279" s="24"/>
      <c r="C279" s="104" t="s">
        <v>42</v>
      </c>
      <c r="D279" s="104"/>
      <c r="E279" s="104"/>
      <c r="F279" s="24"/>
      <c r="G279" s="24"/>
      <c r="H279" s="24"/>
      <c r="I279" s="24"/>
      <c r="J279" s="29">
        <f>J267*100%/J277</f>
        <v>0.24670106892738664</v>
      </c>
      <c r="K279" s="4"/>
      <c r="L279" s="4"/>
      <c r="M279" s="4"/>
      <c r="N279" s="4"/>
      <c r="O279" s="4"/>
      <c r="P279" s="4"/>
      <c r="Q279" s="4"/>
      <c r="R279" s="4"/>
    </row>
    <row r="280" spans="2:18">
      <c r="B280" s="24"/>
      <c r="C280" s="104" t="s">
        <v>43</v>
      </c>
      <c r="D280" s="104"/>
      <c r="E280" s="104"/>
      <c r="F280" s="24"/>
      <c r="G280" s="24"/>
      <c r="H280" s="24"/>
      <c r="I280" s="24"/>
      <c r="J280" s="29">
        <f>J275*100%/J277</f>
        <v>0.35209362329524507</v>
      </c>
      <c r="K280" s="4"/>
      <c r="L280" s="4"/>
      <c r="M280" s="4"/>
      <c r="N280" s="4"/>
      <c r="O280" s="4"/>
      <c r="P280" s="4"/>
      <c r="Q280" s="4"/>
      <c r="R280" s="4"/>
    </row>
    <row r="282" spans="2:18">
      <c r="B282" s="9" t="s">
        <v>0</v>
      </c>
      <c r="C282" s="117" t="s">
        <v>120</v>
      </c>
      <c r="D282" s="117"/>
      <c r="E282" s="9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2:18">
      <c r="B283" s="9" t="s">
        <v>2</v>
      </c>
      <c r="C283" s="118" t="s">
        <v>79</v>
      </c>
      <c r="D283" s="118"/>
      <c r="E283" s="9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2:18">
      <c r="B284" s="9" t="s">
        <v>3</v>
      </c>
      <c r="C284" s="118" t="s">
        <v>4</v>
      </c>
      <c r="D284" s="118"/>
      <c r="E284" s="9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2:18">
      <c r="B285" s="118" t="s">
        <v>272</v>
      </c>
      <c r="C285" s="118"/>
      <c r="D285" s="118"/>
      <c r="E285" s="11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2:18">
      <c r="B286" s="114" t="s">
        <v>5</v>
      </c>
      <c r="C286" s="115" t="s">
        <v>6</v>
      </c>
      <c r="D286" s="115"/>
      <c r="E286" s="115"/>
      <c r="F286" s="116" t="s">
        <v>23</v>
      </c>
      <c r="G286" s="115" t="s">
        <v>7</v>
      </c>
      <c r="H286" s="115"/>
      <c r="I286" s="115"/>
      <c r="J286" s="114" t="s">
        <v>11</v>
      </c>
      <c r="K286" s="115" t="s">
        <v>12</v>
      </c>
      <c r="L286" s="115"/>
      <c r="M286" s="115"/>
      <c r="N286" s="115"/>
      <c r="O286" s="114" t="s">
        <v>24</v>
      </c>
      <c r="P286" s="114"/>
      <c r="Q286" s="114"/>
      <c r="R286" s="114"/>
    </row>
    <row r="287" spans="2:18" ht="37.5" customHeight="1">
      <c r="B287" s="114"/>
      <c r="C287" s="115"/>
      <c r="D287" s="115"/>
      <c r="E287" s="115"/>
      <c r="F287" s="116"/>
      <c r="G287" s="7" t="s">
        <v>8</v>
      </c>
      <c r="H287" s="7" t="s">
        <v>9</v>
      </c>
      <c r="I287" s="7" t="s">
        <v>10</v>
      </c>
      <c r="J287" s="114"/>
      <c r="K287" s="8" t="s">
        <v>13</v>
      </c>
      <c r="L287" s="8" t="s">
        <v>14</v>
      </c>
      <c r="M287" s="8" t="s">
        <v>15</v>
      </c>
      <c r="N287" s="8" t="s">
        <v>16</v>
      </c>
      <c r="O287" s="8" t="s">
        <v>17</v>
      </c>
      <c r="P287" s="8" t="s">
        <v>18</v>
      </c>
      <c r="Q287" s="8" t="s">
        <v>19</v>
      </c>
      <c r="R287" s="8" t="s">
        <v>20</v>
      </c>
    </row>
    <row r="288" spans="2:18">
      <c r="B288" s="7">
        <v>1</v>
      </c>
      <c r="C288" s="108">
        <v>2</v>
      </c>
      <c r="D288" s="109"/>
      <c r="E288" s="110"/>
      <c r="F288" s="7">
        <v>3</v>
      </c>
      <c r="G288" s="7">
        <v>4</v>
      </c>
      <c r="H288" s="7">
        <v>5</v>
      </c>
      <c r="I288" s="7">
        <v>6</v>
      </c>
      <c r="J288" s="7">
        <v>7</v>
      </c>
      <c r="K288" s="7">
        <v>8</v>
      </c>
      <c r="L288" s="7">
        <v>9</v>
      </c>
      <c r="M288" s="7">
        <v>10</v>
      </c>
      <c r="N288" s="7">
        <v>11</v>
      </c>
      <c r="O288" s="7">
        <v>12</v>
      </c>
      <c r="P288" s="7">
        <v>13</v>
      </c>
      <c r="Q288" s="7">
        <v>14</v>
      </c>
      <c r="R288" s="7">
        <v>15</v>
      </c>
    </row>
    <row r="289" spans="2:18">
      <c r="B289" s="108" t="s">
        <v>21</v>
      </c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10"/>
    </row>
    <row r="290" spans="2:18" ht="27" customHeight="1">
      <c r="B290" s="53"/>
      <c r="C290" s="111" t="s">
        <v>104</v>
      </c>
      <c r="D290" s="112"/>
      <c r="E290" s="113"/>
      <c r="F290" s="5">
        <v>200</v>
      </c>
      <c r="G290" s="11">
        <v>5.55</v>
      </c>
      <c r="H290" s="11">
        <v>4.6500000000000004</v>
      </c>
      <c r="I290" s="11">
        <v>30.54</v>
      </c>
      <c r="J290" s="11">
        <v>256.60000000000002</v>
      </c>
      <c r="K290" s="11">
        <v>0.17</v>
      </c>
      <c r="L290" s="11">
        <v>0.89</v>
      </c>
      <c r="M290" s="11">
        <v>48</v>
      </c>
      <c r="N290" s="11">
        <v>0.6</v>
      </c>
      <c r="O290" s="11">
        <v>211.2</v>
      </c>
      <c r="P290" s="11">
        <v>394.2</v>
      </c>
      <c r="Q290" s="11">
        <v>16.8</v>
      </c>
      <c r="R290" s="11">
        <v>0.79</v>
      </c>
    </row>
    <row r="291" spans="2:18">
      <c r="B291" s="53">
        <v>584</v>
      </c>
      <c r="C291" s="111" t="s">
        <v>105</v>
      </c>
      <c r="D291" s="112"/>
      <c r="E291" s="113"/>
      <c r="F291" s="5">
        <v>50</v>
      </c>
      <c r="G291" s="39">
        <v>1.3</v>
      </c>
      <c r="H291" s="39">
        <v>8.75</v>
      </c>
      <c r="I291" s="39">
        <v>27.2</v>
      </c>
      <c r="J291" s="40">
        <v>200.55</v>
      </c>
      <c r="K291" s="39">
        <v>0.04</v>
      </c>
      <c r="L291" s="39">
        <v>0.03</v>
      </c>
      <c r="M291" s="39">
        <v>30.01</v>
      </c>
      <c r="N291" s="39">
        <v>0.53</v>
      </c>
      <c r="O291" s="39">
        <v>12.73</v>
      </c>
      <c r="P291" s="39">
        <v>37.75</v>
      </c>
      <c r="Q291" s="39">
        <v>5.82</v>
      </c>
      <c r="R291" s="39">
        <v>0.53</v>
      </c>
    </row>
    <row r="292" spans="2:18">
      <c r="B292" s="53">
        <v>495</v>
      </c>
      <c r="C292" s="100" t="s">
        <v>64</v>
      </c>
      <c r="D292" s="101"/>
      <c r="E292" s="102"/>
      <c r="F292" s="5">
        <v>200</v>
      </c>
      <c r="G292" s="11">
        <v>1.2</v>
      </c>
      <c r="H292" s="11">
        <v>1.28</v>
      </c>
      <c r="I292" s="11">
        <v>17.86</v>
      </c>
      <c r="J292" s="11">
        <v>87.84</v>
      </c>
      <c r="K292" s="11">
        <v>0.01</v>
      </c>
      <c r="L292" s="11">
        <v>0.24</v>
      </c>
      <c r="M292" s="11">
        <v>6</v>
      </c>
      <c r="N292" s="11">
        <v>0</v>
      </c>
      <c r="O292" s="11">
        <v>52.35</v>
      </c>
      <c r="P292" s="11">
        <v>42.17</v>
      </c>
      <c r="Q292" s="11">
        <v>5.6</v>
      </c>
      <c r="R292" s="11">
        <v>0.09</v>
      </c>
    </row>
    <row r="293" spans="2:18">
      <c r="B293" s="53"/>
      <c r="C293" s="100" t="s">
        <v>26</v>
      </c>
      <c r="D293" s="101"/>
      <c r="E293" s="102"/>
      <c r="F293" s="5">
        <v>80</v>
      </c>
      <c r="G293" s="11">
        <v>1.5</v>
      </c>
      <c r="H293" s="11">
        <v>0.57999999999999996</v>
      </c>
      <c r="I293" s="11">
        <v>10.28</v>
      </c>
      <c r="J293" s="11">
        <v>78.8</v>
      </c>
      <c r="K293" s="11">
        <v>0.02</v>
      </c>
      <c r="L293" s="11">
        <v>0</v>
      </c>
      <c r="M293" s="11">
        <v>0</v>
      </c>
      <c r="N293" s="11">
        <v>0.34</v>
      </c>
      <c r="O293" s="11">
        <v>4.7</v>
      </c>
      <c r="P293" s="11">
        <v>16.8</v>
      </c>
      <c r="Q293" s="11">
        <v>2.6</v>
      </c>
      <c r="R293" s="11">
        <v>0.24</v>
      </c>
    </row>
    <row r="294" spans="2:18">
      <c r="B294" s="53"/>
      <c r="C294" s="100" t="s">
        <v>48</v>
      </c>
      <c r="D294" s="101"/>
      <c r="E294" s="102"/>
      <c r="F294" s="5">
        <v>100</v>
      </c>
      <c r="G294" s="11">
        <v>0.56000000000000005</v>
      </c>
      <c r="H294" s="11">
        <v>0.56000000000000005</v>
      </c>
      <c r="I294" s="11">
        <v>13.72</v>
      </c>
      <c r="J294" s="11">
        <v>65.8</v>
      </c>
      <c r="K294" s="11">
        <v>0.04</v>
      </c>
      <c r="L294" s="11">
        <v>14</v>
      </c>
      <c r="M294" s="11">
        <v>34</v>
      </c>
      <c r="N294" s="11">
        <v>0.28000000000000003</v>
      </c>
      <c r="O294" s="11">
        <v>22.4</v>
      </c>
      <c r="P294" s="11">
        <v>15.4</v>
      </c>
      <c r="Q294" s="11">
        <v>12.6</v>
      </c>
      <c r="R294" s="11">
        <v>3.08</v>
      </c>
    </row>
    <row r="295" spans="2:18">
      <c r="B295" s="24"/>
      <c r="C295" s="105" t="s">
        <v>28</v>
      </c>
      <c r="D295" s="106"/>
      <c r="E295" s="107"/>
      <c r="F295" s="5"/>
      <c r="G295" s="13">
        <f t="shared" ref="G295:R295" si="67">SUM(G290:G294)</f>
        <v>10.11</v>
      </c>
      <c r="H295" s="13">
        <f t="shared" si="67"/>
        <v>15.82</v>
      </c>
      <c r="I295" s="13">
        <f t="shared" si="67"/>
        <v>99.6</v>
      </c>
      <c r="J295" s="13">
        <f t="shared" si="67"/>
        <v>689.58999999999992</v>
      </c>
      <c r="K295" s="13">
        <f t="shared" si="67"/>
        <v>0.28000000000000003</v>
      </c>
      <c r="L295" s="13">
        <f t="shared" si="67"/>
        <v>15.16</v>
      </c>
      <c r="M295" s="13">
        <f t="shared" si="67"/>
        <v>118.01</v>
      </c>
      <c r="N295" s="13">
        <f t="shared" si="67"/>
        <v>1.75</v>
      </c>
      <c r="O295" s="13">
        <f t="shared" si="67"/>
        <v>303.37999999999994</v>
      </c>
      <c r="P295" s="13">
        <f t="shared" si="67"/>
        <v>506.32</v>
      </c>
      <c r="Q295" s="13">
        <f t="shared" si="67"/>
        <v>43.42</v>
      </c>
      <c r="R295" s="13">
        <f t="shared" si="67"/>
        <v>4.7300000000000004</v>
      </c>
    </row>
    <row r="296" spans="2:18">
      <c r="B296" s="108" t="s">
        <v>35</v>
      </c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10"/>
    </row>
    <row r="297" spans="2:18" ht="25.5" customHeight="1">
      <c r="B297" s="5">
        <v>1</v>
      </c>
      <c r="C297" s="111" t="s">
        <v>109</v>
      </c>
      <c r="D297" s="112"/>
      <c r="E297" s="113"/>
      <c r="F297" s="5">
        <v>100</v>
      </c>
      <c r="G297" s="87">
        <v>10.1</v>
      </c>
      <c r="H297" s="87">
        <v>2.1</v>
      </c>
      <c r="I297" s="87">
        <v>9.3000000000000007</v>
      </c>
      <c r="J297" s="87">
        <v>136</v>
      </c>
      <c r="K297" s="11">
        <v>0.02</v>
      </c>
      <c r="L297" s="11">
        <v>15.4</v>
      </c>
      <c r="M297" s="11">
        <v>0</v>
      </c>
      <c r="N297" s="11">
        <v>2.71</v>
      </c>
      <c r="O297" s="11">
        <v>96.9</v>
      </c>
      <c r="P297" s="11">
        <v>19.14</v>
      </c>
      <c r="Q297" s="11">
        <v>10.37</v>
      </c>
      <c r="R297" s="11">
        <v>0.36</v>
      </c>
    </row>
    <row r="298" spans="2:18">
      <c r="B298" s="5">
        <v>135</v>
      </c>
      <c r="C298" s="100" t="s">
        <v>50</v>
      </c>
      <c r="D298" s="101"/>
      <c r="E298" s="102"/>
      <c r="F298" s="5">
        <v>250</v>
      </c>
      <c r="G298" s="11">
        <v>3.47</v>
      </c>
      <c r="H298" s="11">
        <v>4.83</v>
      </c>
      <c r="I298" s="11">
        <v>2.2999999999999998</v>
      </c>
      <c r="J298" s="11">
        <v>65.89</v>
      </c>
      <c r="K298" s="11">
        <v>0.04</v>
      </c>
      <c r="L298" s="11">
        <v>2.74</v>
      </c>
      <c r="M298" s="11">
        <v>6</v>
      </c>
      <c r="N298" s="11">
        <v>1.06</v>
      </c>
      <c r="O298" s="11">
        <v>51.38</v>
      </c>
      <c r="P298" s="11">
        <v>62.14</v>
      </c>
      <c r="Q298" s="11">
        <v>10.54</v>
      </c>
      <c r="R298" s="11">
        <v>0.85</v>
      </c>
    </row>
    <row r="299" spans="2:18">
      <c r="B299" s="5">
        <v>401</v>
      </c>
      <c r="C299" s="100" t="s">
        <v>106</v>
      </c>
      <c r="D299" s="101"/>
      <c r="E299" s="102"/>
      <c r="F299" s="5">
        <v>100</v>
      </c>
      <c r="G299" s="26">
        <v>10.02</v>
      </c>
      <c r="H299" s="26">
        <v>4.68</v>
      </c>
      <c r="I299" s="26">
        <v>4.5</v>
      </c>
      <c r="J299" s="26">
        <v>100.2</v>
      </c>
      <c r="K299" s="26">
        <v>0.26</v>
      </c>
      <c r="L299" s="26">
        <v>28.12</v>
      </c>
      <c r="M299" s="26">
        <v>494.76</v>
      </c>
      <c r="N299" s="26">
        <v>0.77</v>
      </c>
      <c r="O299" s="26">
        <v>172.69</v>
      </c>
      <c r="P299" s="26">
        <v>298.79000000000002</v>
      </c>
      <c r="Q299" s="26">
        <v>15.47</v>
      </c>
      <c r="R299" s="26">
        <v>5.9</v>
      </c>
    </row>
    <row r="300" spans="2:18">
      <c r="B300" s="5">
        <v>442</v>
      </c>
      <c r="C300" s="111" t="s">
        <v>107</v>
      </c>
      <c r="D300" s="112"/>
      <c r="E300" s="113"/>
      <c r="F300" s="27" t="s">
        <v>108</v>
      </c>
      <c r="G300" s="11">
        <v>0.48</v>
      </c>
      <c r="H300" s="11">
        <v>1.68</v>
      </c>
      <c r="I300" s="11">
        <v>1.47</v>
      </c>
      <c r="J300" s="11">
        <v>22.92</v>
      </c>
      <c r="K300" s="11">
        <v>0.01</v>
      </c>
      <c r="L300" s="11">
        <v>7.0000000000000007E-2</v>
      </c>
      <c r="M300" s="11">
        <v>22.5</v>
      </c>
      <c r="N300" s="26">
        <v>0.11</v>
      </c>
      <c r="O300" s="26">
        <v>118</v>
      </c>
      <c r="P300" s="26">
        <v>13.9</v>
      </c>
      <c r="Q300" s="26">
        <v>2.12</v>
      </c>
      <c r="R300" s="26">
        <v>0.08</v>
      </c>
    </row>
    <row r="301" spans="2:18">
      <c r="B301" s="5">
        <v>237</v>
      </c>
      <c r="C301" s="100" t="s">
        <v>61</v>
      </c>
      <c r="D301" s="101"/>
      <c r="E301" s="102"/>
      <c r="F301" s="5">
        <v>150</v>
      </c>
      <c r="G301" s="11">
        <v>7.08</v>
      </c>
      <c r="H301" s="11">
        <v>7.52</v>
      </c>
      <c r="I301" s="11">
        <v>36.61</v>
      </c>
      <c r="J301" s="11">
        <v>253.39</v>
      </c>
      <c r="K301" s="11">
        <v>0.19</v>
      </c>
      <c r="L301" s="11">
        <v>0</v>
      </c>
      <c r="M301" s="11">
        <v>12.8</v>
      </c>
      <c r="N301" s="11">
        <v>0.39</v>
      </c>
      <c r="O301" s="11">
        <v>10.53</v>
      </c>
      <c r="P301" s="11">
        <v>121.99</v>
      </c>
      <c r="Q301" s="11">
        <v>82</v>
      </c>
      <c r="R301" s="11">
        <v>3.69</v>
      </c>
    </row>
    <row r="302" spans="2:18">
      <c r="B302" s="5"/>
      <c r="C302" s="100" t="s">
        <v>78</v>
      </c>
      <c r="D302" s="101"/>
      <c r="E302" s="102"/>
      <c r="F302" s="5">
        <v>200</v>
      </c>
      <c r="G302" s="11">
        <v>2</v>
      </c>
      <c r="H302" s="11">
        <v>0.2</v>
      </c>
      <c r="I302" s="11">
        <v>20.2</v>
      </c>
      <c r="J302" s="11">
        <v>72</v>
      </c>
      <c r="K302" s="11">
        <v>0.02</v>
      </c>
      <c r="L302" s="11">
        <v>4</v>
      </c>
      <c r="M302" s="11">
        <v>0</v>
      </c>
      <c r="N302" s="11">
        <v>0.2</v>
      </c>
      <c r="O302" s="11">
        <v>14</v>
      </c>
      <c r="P302" s="11">
        <v>14</v>
      </c>
      <c r="Q302" s="11">
        <v>8</v>
      </c>
      <c r="R302" s="11">
        <v>2.8</v>
      </c>
    </row>
    <row r="303" spans="2:18">
      <c r="B303" s="5">
        <v>590</v>
      </c>
      <c r="C303" s="100" t="s">
        <v>110</v>
      </c>
      <c r="D303" s="101"/>
      <c r="E303" s="102"/>
      <c r="F303" s="5">
        <v>20</v>
      </c>
      <c r="G303" s="11">
        <v>1.5</v>
      </c>
      <c r="H303" s="11">
        <v>1.96</v>
      </c>
      <c r="I303" s="11">
        <v>14.88</v>
      </c>
      <c r="J303" s="11">
        <v>83.4</v>
      </c>
      <c r="K303" s="11">
        <v>0.02</v>
      </c>
      <c r="L303" s="11">
        <v>0</v>
      </c>
      <c r="M303" s="11">
        <v>2</v>
      </c>
      <c r="N303" s="11">
        <v>0.7</v>
      </c>
      <c r="O303" s="11">
        <v>5.8</v>
      </c>
      <c r="P303" s="11">
        <v>18</v>
      </c>
      <c r="Q303" s="11">
        <v>4</v>
      </c>
      <c r="R303" s="11">
        <v>0.42</v>
      </c>
    </row>
    <row r="304" spans="2:18">
      <c r="B304" s="5"/>
      <c r="C304" s="100" t="s">
        <v>26</v>
      </c>
      <c r="D304" s="101"/>
      <c r="E304" s="102"/>
      <c r="F304" s="5">
        <v>100</v>
      </c>
      <c r="G304" s="11">
        <v>3</v>
      </c>
      <c r="H304" s="11">
        <v>1.1599999999999999</v>
      </c>
      <c r="I304" s="11">
        <v>20.56</v>
      </c>
      <c r="J304" s="11">
        <v>104.8</v>
      </c>
      <c r="K304" s="11">
        <v>0.04</v>
      </c>
      <c r="L304" s="11">
        <v>0</v>
      </c>
      <c r="M304" s="11">
        <v>0</v>
      </c>
      <c r="N304" s="11">
        <v>0.67600000000000005</v>
      </c>
      <c r="O304" s="11">
        <v>9.4</v>
      </c>
      <c r="P304" s="11">
        <v>33.6</v>
      </c>
      <c r="Q304" s="11">
        <v>5.2</v>
      </c>
      <c r="R304" s="11">
        <v>0.48</v>
      </c>
    </row>
    <row r="305" spans="2:23">
      <c r="B305" s="5"/>
      <c r="C305" s="100" t="s">
        <v>34</v>
      </c>
      <c r="D305" s="101"/>
      <c r="E305" s="102"/>
      <c r="F305" s="5">
        <v>120</v>
      </c>
      <c r="G305" s="11">
        <v>1.1200000000000001</v>
      </c>
      <c r="H305" s="11">
        <v>0.22</v>
      </c>
      <c r="I305" s="11">
        <v>9.8800000000000008</v>
      </c>
      <c r="J305" s="11">
        <v>105.6</v>
      </c>
      <c r="K305" s="11">
        <v>0.02</v>
      </c>
      <c r="L305" s="11">
        <v>0</v>
      </c>
      <c r="M305" s="11">
        <v>0</v>
      </c>
      <c r="N305" s="11">
        <v>0.18</v>
      </c>
      <c r="O305" s="11">
        <v>50</v>
      </c>
      <c r="P305" s="11">
        <v>50</v>
      </c>
      <c r="Q305" s="11">
        <v>5</v>
      </c>
      <c r="R305" s="11">
        <v>0.62</v>
      </c>
    </row>
    <row r="306" spans="2:23">
      <c r="B306" s="24"/>
      <c r="C306" s="105" t="s">
        <v>28</v>
      </c>
      <c r="D306" s="106"/>
      <c r="E306" s="107"/>
      <c r="F306" s="5"/>
      <c r="G306" s="13">
        <f t="shared" ref="G306:R306" si="68">SUM(G297:G305)</f>
        <v>38.769999999999996</v>
      </c>
      <c r="H306" s="13">
        <f t="shared" si="68"/>
        <v>24.349999999999998</v>
      </c>
      <c r="I306" s="13">
        <f t="shared" si="68"/>
        <v>119.69999999999999</v>
      </c>
      <c r="J306" s="13">
        <f t="shared" si="68"/>
        <v>944.19999999999993</v>
      </c>
      <c r="K306" s="13">
        <f t="shared" si="68"/>
        <v>0.62000000000000011</v>
      </c>
      <c r="L306" s="13">
        <f t="shared" si="68"/>
        <v>50.330000000000005</v>
      </c>
      <c r="M306" s="13">
        <f t="shared" si="68"/>
        <v>538.05999999999995</v>
      </c>
      <c r="N306" s="13">
        <f t="shared" si="68"/>
        <v>6.7960000000000003</v>
      </c>
      <c r="O306" s="13">
        <f t="shared" si="68"/>
        <v>528.70000000000005</v>
      </c>
      <c r="P306" s="13">
        <f t="shared" si="68"/>
        <v>631.56000000000006</v>
      </c>
      <c r="Q306" s="13">
        <f t="shared" si="68"/>
        <v>142.69999999999999</v>
      </c>
      <c r="R306" s="13">
        <f t="shared" si="68"/>
        <v>15.2</v>
      </c>
      <c r="W306" s="21"/>
    </row>
    <row r="307" spans="2:23">
      <c r="B307" s="24"/>
      <c r="C307" s="105" t="s">
        <v>36</v>
      </c>
      <c r="D307" s="106"/>
      <c r="E307" s="107"/>
      <c r="F307" s="5"/>
      <c r="G307" s="14">
        <f t="shared" ref="G307:R307" si="69">G295+G306</f>
        <v>48.879999999999995</v>
      </c>
      <c r="H307" s="14">
        <f t="shared" si="69"/>
        <v>40.17</v>
      </c>
      <c r="I307" s="14">
        <f t="shared" si="69"/>
        <v>219.29999999999998</v>
      </c>
      <c r="J307" s="14">
        <f t="shared" si="69"/>
        <v>1633.79</v>
      </c>
      <c r="K307" s="14">
        <f t="shared" si="69"/>
        <v>0.90000000000000013</v>
      </c>
      <c r="L307" s="14">
        <f t="shared" si="69"/>
        <v>65.490000000000009</v>
      </c>
      <c r="M307" s="14">
        <f t="shared" si="69"/>
        <v>656.06999999999994</v>
      </c>
      <c r="N307" s="14">
        <f t="shared" si="69"/>
        <v>8.5459999999999994</v>
      </c>
      <c r="O307" s="14">
        <f t="shared" si="69"/>
        <v>832.07999999999993</v>
      </c>
      <c r="P307" s="14">
        <f t="shared" si="69"/>
        <v>1137.8800000000001</v>
      </c>
      <c r="Q307" s="14">
        <f t="shared" si="69"/>
        <v>186.12</v>
      </c>
      <c r="R307" s="14">
        <f t="shared" si="69"/>
        <v>19.93</v>
      </c>
    </row>
    <row r="308" spans="2:23">
      <c r="B308" s="24"/>
      <c r="C308" s="104" t="s">
        <v>41</v>
      </c>
      <c r="D308" s="104"/>
      <c r="E308" s="104"/>
      <c r="F308" s="24"/>
      <c r="G308" s="28"/>
      <c r="H308" s="28"/>
      <c r="I308" s="28"/>
      <c r="J308" s="28">
        <v>2713</v>
      </c>
      <c r="K308" s="4"/>
      <c r="L308" s="4"/>
      <c r="M308" s="4"/>
      <c r="N308" s="4"/>
      <c r="O308" s="4"/>
      <c r="P308" s="4"/>
      <c r="Q308" s="4"/>
      <c r="R308" s="4"/>
    </row>
    <row r="309" spans="2:23">
      <c r="B309" s="24"/>
      <c r="C309" s="119" t="s">
        <v>44</v>
      </c>
      <c r="D309" s="120"/>
      <c r="E309" s="121"/>
      <c r="F309" s="24"/>
      <c r="G309" s="28"/>
      <c r="H309" s="28"/>
      <c r="I309" s="28"/>
      <c r="J309" s="30">
        <f>J307*100%/J308</f>
        <v>0.60220788794692226</v>
      </c>
      <c r="K309" s="4"/>
      <c r="L309" s="4"/>
      <c r="M309" s="4"/>
      <c r="N309" s="4"/>
      <c r="O309" s="4"/>
      <c r="P309" s="4"/>
      <c r="Q309" s="4"/>
      <c r="R309" s="4"/>
    </row>
    <row r="310" spans="2:23">
      <c r="B310" s="24"/>
      <c r="C310" s="104" t="s">
        <v>42</v>
      </c>
      <c r="D310" s="104"/>
      <c r="E310" s="104"/>
      <c r="F310" s="24"/>
      <c r="G310" s="24"/>
      <c r="H310" s="24"/>
      <c r="I310" s="24"/>
      <c r="J310" s="29">
        <f>J295*100%/J308</f>
        <v>0.25417987467747877</v>
      </c>
      <c r="K310" s="4"/>
      <c r="L310" s="4"/>
      <c r="M310" s="4"/>
      <c r="N310" s="4"/>
      <c r="O310" s="4"/>
      <c r="P310" s="4"/>
      <c r="Q310" s="4"/>
      <c r="R310" s="4"/>
    </row>
    <row r="311" spans="2:23">
      <c r="B311" s="24"/>
      <c r="C311" s="104" t="s">
        <v>43</v>
      </c>
      <c r="D311" s="104"/>
      <c r="E311" s="104"/>
      <c r="F311" s="24"/>
      <c r="G311" s="24"/>
      <c r="H311" s="24"/>
      <c r="I311" s="24"/>
      <c r="J311" s="29">
        <f>J306*100%/J308</f>
        <v>0.34802801326944338</v>
      </c>
      <c r="K311" s="4"/>
      <c r="L311" s="4"/>
      <c r="M311" s="4"/>
      <c r="N311" s="4"/>
      <c r="O311" s="4"/>
      <c r="P311" s="4"/>
      <c r="Q311" s="4"/>
      <c r="R311" s="4"/>
    </row>
    <row r="313" spans="2:23">
      <c r="D313" s="45"/>
      <c r="E313" s="45"/>
      <c r="F313" s="45"/>
      <c r="G313" s="45"/>
      <c r="H313" s="45"/>
      <c r="I313" s="45"/>
      <c r="J313" s="45"/>
      <c r="K313" s="45"/>
      <c r="L313" s="45"/>
      <c r="M313" s="45"/>
    </row>
    <row r="314" spans="2:23">
      <c r="E314" s="43"/>
      <c r="F314" s="43"/>
      <c r="G314" s="43"/>
      <c r="H314" s="43"/>
      <c r="I314" s="43"/>
      <c r="J314" s="43"/>
      <c r="K314" s="43"/>
    </row>
    <row r="315" spans="2:23">
      <c r="E315" s="1"/>
      <c r="F315" s="1"/>
      <c r="G315" s="1"/>
      <c r="H315" s="1"/>
      <c r="I315" s="1"/>
      <c r="J315" s="1"/>
      <c r="K315" s="1"/>
    </row>
    <row r="316" spans="2:23">
      <c r="B316" s="46"/>
      <c r="C316" s="46"/>
      <c r="D316" s="46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7"/>
      <c r="Q316" s="17"/>
      <c r="R316" s="17"/>
    </row>
    <row r="317" spans="2:23"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2:23"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2:23"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2:23"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2:18"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2:18"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2:18"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2:18"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2:18">
      <c r="B325" s="44"/>
      <c r="C325" s="44"/>
      <c r="D325" s="44"/>
      <c r="E325" s="44"/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</row>
    <row r="326" spans="2:18">
      <c r="B326" s="44"/>
      <c r="C326" s="44"/>
      <c r="D326" s="44"/>
      <c r="E326" s="44"/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</row>
    <row r="327" spans="2:18">
      <c r="B327" s="44"/>
      <c r="C327" s="44"/>
      <c r="D327" s="44"/>
      <c r="E327" s="44"/>
      <c r="F327" s="44"/>
      <c r="G327" s="44"/>
      <c r="H327" s="44"/>
      <c r="I327" s="44"/>
      <c r="J327" s="44"/>
      <c r="K327" s="44"/>
      <c r="L327" s="44"/>
      <c r="M327" s="44"/>
      <c r="N327" s="44"/>
      <c r="O327" s="44"/>
      <c r="P327" s="44"/>
      <c r="Q327" s="44"/>
      <c r="R327" s="44"/>
    </row>
    <row r="328" spans="2:18">
      <c r="B328" s="44"/>
      <c r="C328" s="44"/>
      <c r="D328" s="44"/>
      <c r="E328" s="44"/>
      <c r="F328" s="44"/>
      <c r="G328" s="44"/>
      <c r="H328" s="44"/>
      <c r="I328" s="44"/>
      <c r="J328" s="44"/>
      <c r="K328" s="44"/>
      <c r="L328" s="44"/>
      <c r="M328" s="44"/>
      <c r="N328" s="44"/>
      <c r="O328" s="44"/>
      <c r="P328" s="44"/>
      <c r="Q328" s="44"/>
      <c r="R328" s="44"/>
    </row>
    <row r="329" spans="2:18">
      <c r="B329" s="44"/>
      <c r="C329" s="44"/>
      <c r="D329" s="44"/>
      <c r="E329" s="44"/>
      <c r="F329" s="44"/>
      <c r="G329" s="44"/>
      <c r="H329" s="44"/>
      <c r="I329" s="44"/>
      <c r="J329" s="44"/>
      <c r="K329" s="44"/>
      <c r="L329" s="44"/>
      <c r="M329" s="44"/>
      <c r="N329" s="44"/>
      <c r="O329" s="44"/>
      <c r="P329" s="44"/>
      <c r="Q329" s="44"/>
      <c r="R329" s="44"/>
    </row>
    <row r="330" spans="2:18" ht="14.25" customHeight="1">
      <c r="B330" s="44"/>
      <c r="C330" s="44"/>
      <c r="D330" s="44"/>
      <c r="E330" s="44"/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</row>
    <row r="331" spans="2:18">
      <c r="B331" s="44"/>
      <c r="C331" s="44"/>
      <c r="D331" s="44"/>
      <c r="E331" s="44"/>
      <c r="F331" s="44"/>
      <c r="G331" s="44"/>
      <c r="H331" s="44"/>
      <c r="I331" s="44"/>
      <c r="J331" s="44"/>
      <c r="K331" s="44"/>
      <c r="L331" s="44"/>
      <c r="M331" s="44"/>
      <c r="N331" s="44"/>
      <c r="O331" s="44"/>
      <c r="P331" s="44"/>
      <c r="Q331" s="44"/>
      <c r="R331" s="44"/>
    </row>
    <row r="332" spans="2:18">
      <c r="B332" s="44"/>
      <c r="C332" s="44"/>
      <c r="D332" s="44"/>
      <c r="E332" s="44"/>
      <c r="F332" s="44"/>
      <c r="G332" s="44"/>
      <c r="H332" s="44"/>
      <c r="I332" s="44"/>
      <c r="J332" s="44"/>
      <c r="K332" s="44"/>
      <c r="L332" s="44"/>
      <c r="M332" s="44"/>
      <c r="N332" s="44"/>
      <c r="O332" s="44"/>
      <c r="P332" s="44"/>
      <c r="Q332" s="44"/>
      <c r="R332" s="44"/>
    </row>
    <row r="333" spans="2:18">
      <c r="B333" s="44"/>
      <c r="C333" s="44"/>
      <c r="D333" s="44"/>
      <c r="E333" s="44"/>
      <c r="F333" s="44"/>
      <c r="G333" s="44"/>
      <c r="H333" s="44"/>
      <c r="I333" s="44"/>
      <c r="J333" s="44"/>
      <c r="K333" s="44"/>
      <c r="L333" s="44"/>
      <c r="M333" s="44"/>
      <c r="N333" s="44"/>
      <c r="O333" s="44"/>
      <c r="P333" s="44"/>
      <c r="Q333" s="44"/>
      <c r="R333" s="44"/>
    </row>
    <row r="334" spans="2:18">
      <c r="B334" s="44"/>
      <c r="C334" s="44"/>
      <c r="D334" s="44"/>
      <c r="E334" s="44"/>
      <c r="F334" s="44"/>
      <c r="G334" s="44"/>
      <c r="H334" s="44"/>
      <c r="I334" s="44"/>
      <c r="J334" s="44"/>
      <c r="K334" s="44"/>
      <c r="L334" s="44"/>
      <c r="M334" s="44"/>
      <c r="N334" s="44"/>
      <c r="O334" s="44"/>
      <c r="P334" s="44"/>
      <c r="Q334" s="44"/>
      <c r="R334" s="44"/>
    </row>
    <row r="335" spans="2:18">
      <c r="B335" s="44"/>
      <c r="C335" s="44"/>
      <c r="D335" s="44"/>
      <c r="E335" s="44"/>
      <c r="F335" s="44"/>
      <c r="G335" s="44"/>
      <c r="H335" s="44"/>
      <c r="I335" s="44"/>
      <c r="J335" s="44"/>
      <c r="K335" s="44"/>
      <c r="L335" s="44"/>
      <c r="M335" s="44"/>
      <c r="N335" s="44"/>
      <c r="O335" s="44"/>
      <c r="P335" s="44"/>
      <c r="Q335" s="44"/>
      <c r="R335" s="44"/>
    </row>
    <row r="336" spans="2:18"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</row>
    <row r="337" spans="2:18">
      <c r="B337" s="44"/>
      <c r="C337" s="44"/>
      <c r="D337" s="44"/>
      <c r="E337" s="44"/>
      <c r="F337" s="44"/>
      <c r="G337" s="44"/>
      <c r="H337" s="44"/>
      <c r="I337" s="44"/>
      <c r="J337" s="44"/>
      <c r="K337" s="44"/>
      <c r="L337" s="44"/>
      <c r="M337" s="44"/>
      <c r="N337" s="44"/>
      <c r="O337" s="44"/>
      <c r="P337" s="44"/>
      <c r="Q337" s="44"/>
      <c r="R337" s="44"/>
    </row>
    <row r="338" spans="2:18">
      <c r="B338" s="44"/>
      <c r="C338" s="44"/>
      <c r="D338" s="44"/>
      <c r="E338" s="44"/>
      <c r="F338" s="44"/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</row>
    <row r="339" spans="2:18">
      <c r="B339" s="44"/>
      <c r="C339" s="44"/>
      <c r="D339" s="44"/>
      <c r="E339" s="44"/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</row>
    <row r="340" spans="2:18">
      <c r="B340" s="44"/>
      <c r="C340" s="44"/>
      <c r="D340" s="44"/>
      <c r="E340" s="44"/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</row>
    <row r="341" spans="2:18">
      <c r="B341" s="44"/>
      <c r="C341" s="44"/>
      <c r="D341" s="44"/>
      <c r="E341" s="44"/>
      <c r="F341" s="44"/>
      <c r="G341" s="44"/>
      <c r="H341" s="44"/>
      <c r="I341" s="44"/>
      <c r="J341" s="44"/>
      <c r="K341" s="44"/>
      <c r="L341" s="44"/>
      <c r="M341" s="44"/>
      <c r="N341" s="44"/>
      <c r="O341" s="44"/>
      <c r="P341" s="44"/>
      <c r="Q341" s="44"/>
      <c r="R341" s="44"/>
    </row>
    <row r="342" spans="2:18"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</row>
    <row r="343" spans="2:18">
      <c r="B343" s="44"/>
      <c r="C343" s="44"/>
      <c r="D343" s="44"/>
      <c r="E343" s="44"/>
      <c r="F343" s="44"/>
      <c r="G343" s="44"/>
      <c r="H343" s="44"/>
      <c r="I343" s="44"/>
      <c r="J343" s="44"/>
      <c r="K343" s="44"/>
      <c r="L343" s="44"/>
      <c r="M343" s="44"/>
      <c r="N343" s="44"/>
      <c r="O343" s="44"/>
      <c r="P343" s="44"/>
      <c r="Q343" s="44"/>
      <c r="R343" s="44"/>
    </row>
    <row r="344" spans="2:18"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</sheetData>
  <mergeCells count="340">
    <mergeCell ref="O6:R6"/>
    <mergeCell ref="B6:B7"/>
    <mergeCell ref="C6:E7"/>
    <mergeCell ref="F6:F7"/>
    <mergeCell ref="J6:J7"/>
    <mergeCell ref="C8:E8"/>
    <mergeCell ref="C2:D2"/>
    <mergeCell ref="C3:D3"/>
    <mergeCell ref="B4:E4"/>
    <mergeCell ref="G6:I6"/>
    <mergeCell ref="K6:N6"/>
    <mergeCell ref="B9:R9"/>
    <mergeCell ref="B17:R17"/>
    <mergeCell ref="C18:E18"/>
    <mergeCell ref="C19:E19"/>
    <mergeCell ref="C20:E20"/>
    <mergeCell ref="C21:E21"/>
    <mergeCell ref="C22:E22"/>
    <mergeCell ref="C23:E23"/>
    <mergeCell ref="C10:E10"/>
    <mergeCell ref="C11:E11"/>
    <mergeCell ref="C12:E12"/>
    <mergeCell ref="C13:E13"/>
    <mergeCell ref="C16:E16"/>
    <mergeCell ref="C14:E14"/>
    <mergeCell ref="F36:F37"/>
    <mergeCell ref="C24:E24"/>
    <mergeCell ref="C25:E25"/>
    <mergeCell ref="C26:E26"/>
    <mergeCell ref="G36:I36"/>
    <mergeCell ref="J36:J37"/>
    <mergeCell ref="K36:N36"/>
    <mergeCell ref="O36:R36"/>
    <mergeCell ref="B39:R39"/>
    <mergeCell ref="C27:E27"/>
    <mergeCell ref="C28:E28"/>
    <mergeCell ref="C29:E29"/>
    <mergeCell ref="C30:E30"/>
    <mergeCell ref="C32:D32"/>
    <mergeCell ref="C33:D33"/>
    <mergeCell ref="B34:E34"/>
    <mergeCell ref="B36:B37"/>
    <mergeCell ref="C36:E37"/>
    <mergeCell ref="C40:E40"/>
    <mergeCell ref="C38:E38"/>
    <mergeCell ref="C60:E60"/>
    <mergeCell ref="C31:D31"/>
    <mergeCell ref="C44:E44"/>
    <mergeCell ref="C63:D63"/>
    <mergeCell ref="C64:D64"/>
    <mergeCell ref="C65:D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1:E41"/>
    <mergeCell ref="C42:E42"/>
    <mergeCell ref="C43:E43"/>
    <mergeCell ref="C45:E45"/>
    <mergeCell ref="C46:E46"/>
    <mergeCell ref="B47:R47"/>
    <mergeCell ref="K68:N68"/>
    <mergeCell ref="O68:R68"/>
    <mergeCell ref="C70:E70"/>
    <mergeCell ref="B71:R71"/>
    <mergeCell ref="C72:E72"/>
    <mergeCell ref="C73:E73"/>
    <mergeCell ref="B66:E66"/>
    <mergeCell ref="B68:B69"/>
    <mergeCell ref="C68:E69"/>
    <mergeCell ref="F68:F69"/>
    <mergeCell ref="G68:I68"/>
    <mergeCell ref="J68:J69"/>
    <mergeCell ref="C79:E79"/>
    <mergeCell ref="C80:E80"/>
    <mergeCell ref="C81:E81"/>
    <mergeCell ref="C82:E82"/>
    <mergeCell ref="C83:E83"/>
    <mergeCell ref="C84:E84"/>
    <mergeCell ref="C74:E74"/>
    <mergeCell ref="C76:E76"/>
    <mergeCell ref="C75:E75"/>
    <mergeCell ref="C77:E77"/>
    <mergeCell ref="B78:R78"/>
    <mergeCell ref="C91:E91"/>
    <mergeCell ref="C94:D94"/>
    <mergeCell ref="C95:D95"/>
    <mergeCell ref="C96:D96"/>
    <mergeCell ref="B97:E97"/>
    <mergeCell ref="C85:E85"/>
    <mergeCell ref="C86:E86"/>
    <mergeCell ref="C87:E87"/>
    <mergeCell ref="C88:E88"/>
    <mergeCell ref="C89:E89"/>
    <mergeCell ref="C90:E90"/>
    <mergeCell ref="O99:R99"/>
    <mergeCell ref="C101:E101"/>
    <mergeCell ref="B102:R102"/>
    <mergeCell ref="C103:E103"/>
    <mergeCell ref="C104:E104"/>
    <mergeCell ref="C105:E105"/>
    <mergeCell ref="B99:B100"/>
    <mergeCell ref="C99:E100"/>
    <mergeCell ref="F99:F100"/>
    <mergeCell ref="G99:I99"/>
    <mergeCell ref="J99:J100"/>
    <mergeCell ref="K99:N99"/>
    <mergeCell ref="C120:E120"/>
    <mergeCell ref="C121:E121"/>
    <mergeCell ref="C122:E122"/>
    <mergeCell ref="C123:E123"/>
    <mergeCell ref="C124:E124"/>
    <mergeCell ref="C106:E106"/>
    <mergeCell ref="C118:E118"/>
    <mergeCell ref="C113:E113"/>
    <mergeCell ref="C114:E114"/>
    <mergeCell ref="C115:E115"/>
    <mergeCell ref="C116:E116"/>
    <mergeCell ref="C117:E117"/>
    <mergeCell ref="C119:E119"/>
    <mergeCell ref="C107:E107"/>
    <mergeCell ref="C108:E108"/>
    <mergeCell ref="C109:E109"/>
    <mergeCell ref="B110:R110"/>
    <mergeCell ref="C111:E111"/>
    <mergeCell ref="C112:E112"/>
    <mergeCell ref="F131:F132"/>
    <mergeCell ref="G131:I131"/>
    <mergeCell ref="J131:J132"/>
    <mergeCell ref="K131:N131"/>
    <mergeCell ref="O131:R131"/>
    <mergeCell ref="C133:E133"/>
    <mergeCell ref="C126:D126"/>
    <mergeCell ref="C127:D127"/>
    <mergeCell ref="C128:D128"/>
    <mergeCell ref="B129:E129"/>
    <mergeCell ref="B131:B132"/>
    <mergeCell ref="C131:E132"/>
    <mergeCell ref="C139:E139"/>
    <mergeCell ref="C140:E140"/>
    <mergeCell ref="B141:R141"/>
    <mergeCell ref="C142:E142"/>
    <mergeCell ref="C143:E143"/>
    <mergeCell ref="C144:E144"/>
    <mergeCell ref="B134:R134"/>
    <mergeCell ref="C135:E135"/>
    <mergeCell ref="C136:E136"/>
    <mergeCell ref="C137:E137"/>
    <mergeCell ref="C138:E138"/>
    <mergeCell ref="C151:E151"/>
    <mergeCell ref="C152:E152"/>
    <mergeCell ref="C153:E153"/>
    <mergeCell ref="C154:E154"/>
    <mergeCell ref="C155:E155"/>
    <mergeCell ref="C158:D158"/>
    <mergeCell ref="C145:E145"/>
    <mergeCell ref="C146:E146"/>
    <mergeCell ref="C147:E147"/>
    <mergeCell ref="C148:E148"/>
    <mergeCell ref="C149:E149"/>
    <mergeCell ref="C150:E150"/>
    <mergeCell ref="G163:I163"/>
    <mergeCell ref="J163:J164"/>
    <mergeCell ref="K163:N163"/>
    <mergeCell ref="O163:R163"/>
    <mergeCell ref="C165:E165"/>
    <mergeCell ref="B166:R166"/>
    <mergeCell ref="C159:D159"/>
    <mergeCell ref="C160:D160"/>
    <mergeCell ref="B161:E161"/>
    <mergeCell ref="B163:B164"/>
    <mergeCell ref="C163:E164"/>
    <mergeCell ref="F163:F164"/>
    <mergeCell ref="B173:R173"/>
    <mergeCell ref="C174:E174"/>
    <mergeCell ref="C175:E175"/>
    <mergeCell ref="C176:E176"/>
    <mergeCell ref="C177:E177"/>
    <mergeCell ref="C178:E178"/>
    <mergeCell ref="C167:E167"/>
    <mergeCell ref="C168:E168"/>
    <mergeCell ref="C169:E169"/>
    <mergeCell ref="C170:E170"/>
    <mergeCell ref="C171:E171"/>
    <mergeCell ref="C172:E172"/>
    <mergeCell ref="C184:E184"/>
    <mergeCell ref="C185:E185"/>
    <mergeCell ref="C186:E186"/>
    <mergeCell ref="C189:D189"/>
    <mergeCell ref="C190:D190"/>
    <mergeCell ref="C191:D191"/>
    <mergeCell ref="C179:E179"/>
    <mergeCell ref="C180:E180"/>
    <mergeCell ref="C181:E181"/>
    <mergeCell ref="C182:E182"/>
    <mergeCell ref="C183:E183"/>
    <mergeCell ref="K194:N194"/>
    <mergeCell ref="O194:R194"/>
    <mergeCell ref="C196:E196"/>
    <mergeCell ref="B197:R197"/>
    <mergeCell ref="C198:E198"/>
    <mergeCell ref="C199:E199"/>
    <mergeCell ref="B192:E192"/>
    <mergeCell ref="B194:B195"/>
    <mergeCell ref="C194:E195"/>
    <mergeCell ref="F194:F195"/>
    <mergeCell ref="G194:I194"/>
    <mergeCell ref="J194:J195"/>
    <mergeCell ref="C207:E207"/>
    <mergeCell ref="C208:E208"/>
    <mergeCell ref="C209:E209"/>
    <mergeCell ref="C210:E210"/>
    <mergeCell ref="C212:E212"/>
    <mergeCell ref="C213:E213"/>
    <mergeCell ref="C211:E211"/>
    <mergeCell ref="C200:E200"/>
    <mergeCell ref="C201:E201"/>
    <mergeCell ref="C203:E203"/>
    <mergeCell ref="C204:E204"/>
    <mergeCell ref="B205:R205"/>
    <mergeCell ref="C206:E206"/>
    <mergeCell ref="C202:E202"/>
    <mergeCell ref="C221:D221"/>
    <mergeCell ref="C222:D222"/>
    <mergeCell ref="C223:D223"/>
    <mergeCell ref="B224:E224"/>
    <mergeCell ref="B226:B227"/>
    <mergeCell ref="C226:E227"/>
    <mergeCell ref="C214:E214"/>
    <mergeCell ref="C215:E215"/>
    <mergeCell ref="C216:E216"/>
    <mergeCell ref="C217:E217"/>
    <mergeCell ref="C218:E218"/>
    <mergeCell ref="C219:E219"/>
    <mergeCell ref="B229:R229"/>
    <mergeCell ref="C230:E230"/>
    <mergeCell ref="C231:E231"/>
    <mergeCell ref="C232:E232"/>
    <mergeCell ref="C233:E233"/>
    <mergeCell ref="C234:E234"/>
    <mergeCell ref="F226:F227"/>
    <mergeCell ref="G226:I226"/>
    <mergeCell ref="J226:J227"/>
    <mergeCell ref="K226:N226"/>
    <mergeCell ref="O226:R226"/>
    <mergeCell ref="C228:E228"/>
    <mergeCell ref="C235:E235"/>
    <mergeCell ref="C253:D253"/>
    <mergeCell ref="C254:D254"/>
    <mergeCell ref="C242:E242"/>
    <mergeCell ref="C243:E243"/>
    <mergeCell ref="C244:E244"/>
    <mergeCell ref="C245:E245"/>
    <mergeCell ref="C246:E246"/>
    <mergeCell ref="C247:E247"/>
    <mergeCell ref="C236:E236"/>
    <mergeCell ref="B237:R237"/>
    <mergeCell ref="C238:E238"/>
    <mergeCell ref="C239:E239"/>
    <mergeCell ref="C240:E240"/>
    <mergeCell ref="C241:E241"/>
    <mergeCell ref="C255:D255"/>
    <mergeCell ref="B256:E256"/>
    <mergeCell ref="B258:B259"/>
    <mergeCell ref="C258:E259"/>
    <mergeCell ref="F258:F259"/>
    <mergeCell ref="G258:I258"/>
    <mergeCell ref="C248:E248"/>
    <mergeCell ref="C249:E249"/>
    <mergeCell ref="C250:E250"/>
    <mergeCell ref="C263:E263"/>
    <mergeCell ref="C264:E264"/>
    <mergeCell ref="C265:E265"/>
    <mergeCell ref="C266:E266"/>
    <mergeCell ref="C267:E267"/>
    <mergeCell ref="J258:J259"/>
    <mergeCell ref="K258:N258"/>
    <mergeCell ref="O258:R258"/>
    <mergeCell ref="C260:E260"/>
    <mergeCell ref="B261:R261"/>
    <mergeCell ref="C262:E262"/>
    <mergeCell ref="C273:E273"/>
    <mergeCell ref="C274:E274"/>
    <mergeCell ref="C275:E275"/>
    <mergeCell ref="C276:E276"/>
    <mergeCell ref="C277:E277"/>
    <mergeCell ref="C278:E278"/>
    <mergeCell ref="B268:R268"/>
    <mergeCell ref="C269:E269"/>
    <mergeCell ref="C270:E270"/>
    <mergeCell ref="C271:E271"/>
    <mergeCell ref="C272:E272"/>
    <mergeCell ref="C283:D283"/>
    <mergeCell ref="C284:D284"/>
    <mergeCell ref="C309:E309"/>
    <mergeCell ref="C310:E310"/>
    <mergeCell ref="C311:E311"/>
    <mergeCell ref="C302:E302"/>
    <mergeCell ref="C298:E298"/>
    <mergeCell ref="C303:E303"/>
    <mergeCell ref="C300:E300"/>
    <mergeCell ref="C301:E301"/>
    <mergeCell ref="C304:E304"/>
    <mergeCell ref="C305:E305"/>
    <mergeCell ref="C306:E306"/>
    <mergeCell ref="C307:E307"/>
    <mergeCell ref="C299:E299"/>
    <mergeCell ref="B285:E285"/>
    <mergeCell ref="U20:W20"/>
    <mergeCell ref="C15:E15"/>
    <mergeCell ref="AH6:AK6"/>
    <mergeCell ref="C308:E308"/>
    <mergeCell ref="C293:E293"/>
    <mergeCell ref="C294:E294"/>
    <mergeCell ref="C295:E295"/>
    <mergeCell ref="B296:R296"/>
    <mergeCell ref="C297:E297"/>
    <mergeCell ref="O286:R286"/>
    <mergeCell ref="C288:E288"/>
    <mergeCell ref="B289:R289"/>
    <mergeCell ref="C290:E290"/>
    <mergeCell ref="C291:E291"/>
    <mergeCell ref="C292:E292"/>
    <mergeCell ref="B286:B287"/>
    <mergeCell ref="C286:E287"/>
    <mergeCell ref="F286:F287"/>
    <mergeCell ref="G286:I286"/>
    <mergeCell ref="J286:J287"/>
    <mergeCell ref="K286:N286"/>
    <mergeCell ref="C279:E279"/>
    <mergeCell ref="C280:E280"/>
    <mergeCell ref="C282:D282"/>
  </mergeCells>
  <pageMargins left="0.7" right="0.7" top="0.75" bottom="0.75" header="0.3" footer="0.3"/>
  <pageSetup paperSize="9" orientation="landscape" horizontalDpi="300" verticalDpi="300" r:id="rId1"/>
  <ignoredErrors>
    <ignoredError sqref="F50 F144 F176 F208 F240 F20 F81 F113 F2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R68"/>
  <sheetViews>
    <sheetView topLeftCell="A37" workbookViewId="0">
      <selection activeCell="D48" sqref="D48"/>
    </sheetView>
  </sheetViews>
  <sheetFormatPr defaultRowHeight="15"/>
  <cols>
    <col min="1" max="1" width="7.85546875" customWidth="1"/>
    <col min="2" max="2" width="7.7109375" customWidth="1"/>
    <col min="3" max="3" width="2.28515625" customWidth="1"/>
    <col min="4" max="4" width="8.5703125" customWidth="1"/>
    <col min="5" max="5" width="7.28515625" customWidth="1"/>
    <col min="6" max="6" width="6.85546875" customWidth="1"/>
    <col min="7" max="8" width="7.42578125" customWidth="1"/>
    <col min="9" max="9" width="7.140625" customWidth="1"/>
    <col min="10" max="10" width="7.42578125" customWidth="1"/>
    <col min="11" max="11" width="7.140625" customWidth="1"/>
    <col min="12" max="12" width="7.28515625" customWidth="1"/>
    <col min="13" max="13" width="6.7109375" customWidth="1"/>
    <col min="14" max="14" width="7.140625" customWidth="1"/>
    <col min="15" max="15" width="8.42578125" customWidth="1"/>
    <col min="16" max="16" width="7.28515625" customWidth="1"/>
    <col min="17" max="17" width="11.28515625" customWidth="1"/>
    <col min="18" max="18" width="10.7109375" customWidth="1"/>
  </cols>
  <sheetData>
    <row r="1" spans="1:17">
      <c r="C1" s="103" t="s">
        <v>121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7">
      <c r="D2" s="130" t="s">
        <v>269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4" spans="1:17" ht="38.25">
      <c r="A4" s="134" t="s">
        <v>123</v>
      </c>
      <c r="B4" s="135"/>
      <c r="C4" s="136"/>
      <c r="D4" s="22" t="s">
        <v>122</v>
      </c>
      <c r="E4" s="22">
        <v>1</v>
      </c>
      <c r="F4" s="22">
        <v>2</v>
      </c>
      <c r="G4" s="22">
        <v>3</v>
      </c>
      <c r="H4" s="22">
        <v>4</v>
      </c>
      <c r="I4" s="22">
        <v>5</v>
      </c>
      <c r="J4" s="22">
        <v>6</v>
      </c>
      <c r="K4" s="22">
        <v>7</v>
      </c>
      <c r="L4" s="22">
        <v>8</v>
      </c>
      <c r="M4" s="22">
        <v>9</v>
      </c>
      <c r="N4" s="22">
        <v>10</v>
      </c>
      <c r="O4" s="47" t="s">
        <v>124</v>
      </c>
      <c r="P4" s="47" t="s">
        <v>125</v>
      </c>
      <c r="Q4" s="47" t="s">
        <v>126</v>
      </c>
    </row>
    <row r="5" spans="1:17">
      <c r="A5" s="126" t="s">
        <v>37</v>
      </c>
      <c r="B5" s="126"/>
      <c r="C5" s="126"/>
      <c r="D5" s="6">
        <v>90</v>
      </c>
      <c r="E5" s="48">
        <f>'7-11'!G26</f>
        <v>55.809999999999995</v>
      </c>
      <c r="F5" s="48">
        <f>'7-11'!G56</f>
        <v>43.64</v>
      </c>
      <c r="G5" s="48">
        <f>'7-11'!G87</f>
        <v>49.88000000000001</v>
      </c>
      <c r="H5" s="48">
        <f>'7-11'!G120</f>
        <v>38.92</v>
      </c>
      <c r="I5" s="48">
        <f>'7-11'!G151</f>
        <v>40.160000000000004</v>
      </c>
      <c r="J5" s="48">
        <f>'7-11'!G182</f>
        <v>50.09</v>
      </c>
      <c r="K5" s="48">
        <f>'7-11'!G215</f>
        <v>78.92</v>
      </c>
      <c r="L5" s="48">
        <f>'7-11'!G246</f>
        <v>48.629999999999995</v>
      </c>
      <c r="M5" s="48">
        <f>'7-11'!G276</f>
        <v>76.539999999999992</v>
      </c>
      <c r="N5" s="48">
        <f>'7-11'!G307</f>
        <v>48.879999999999995</v>
      </c>
      <c r="O5" s="48">
        <f>SUM(E5:N5)</f>
        <v>531.47</v>
      </c>
      <c r="P5" s="49">
        <f>O5/10</f>
        <v>53.147000000000006</v>
      </c>
      <c r="Q5" s="51">
        <f t="shared" ref="Q5:Q16" si="0">P5*100%/D5</f>
        <v>0.59052222222222228</v>
      </c>
    </row>
    <row r="6" spans="1:17">
      <c r="A6" s="126" t="s">
        <v>38</v>
      </c>
      <c r="B6" s="126"/>
      <c r="C6" s="126"/>
      <c r="D6" s="6">
        <v>92</v>
      </c>
      <c r="E6" s="48">
        <f>'7-11'!H26</f>
        <v>84.574999999999989</v>
      </c>
      <c r="F6" s="48">
        <f>'7-11'!H56</f>
        <v>61.239999999999988</v>
      </c>
      <c r="G6" s="48">
        <f>'7-11'!H87</f>
        <v>36.239999999999995</v>
      </c>
      <c r="H6" s="48">
        <f>'7-11'!H120</f>
        <v>64.239999999999995</v>
      </c>
      <c r="I6" s="48">
        <f>'7-11'!H151</f>
        <v>46.599999999999994</v>
      </c>
      <c r="J6" s="48">
        <f>'7-11'!H182</f>
        <v>38.590000000000003</v>
      </c>
      <c r="K6" s="48">
        <f>'7-11'!H215</f>
        <v>61.34</v>
      </c>
      <c r="L6" s="48">
        <f>'7-11'!H246</f>
        <v>64.999999999999986</v>
      </c>
      <c r="M6" s="48">
        <f>'7-11'!H276</f>
        <v>71</v>
      </c>
      <c r="N6" s="48">
        <f>'7-11'!H307</f>
        <v>40.17</v>
      </c>
      <c r="O6" s="48">
        <f t="shared" ref="O6:O16" si="1">SUM(E6:N6)</f>
        <v>568.995</v>
      </c>
      <c r="P6" s="49">
        <f t="shared" ref="P6:P16" si="2">O6/10</f>
        <v>56.899500000000003</v>
      </c>
      <c r="Q6" s="51">
        <f t="shared" si="0"/>
        <v>0.61847282608695653</v>
      </c>
    </row>
    <row r="7" spans="1:17">
      <c r="A7" s="126" t="s">
        <v>39</v>
      </c>
      <c r="B7" s="126"/>
      <c r="C7" s="126"/>
      <c r="D7" s="6">
        <v>383</v>
      </c>
      <c r="E7" s="48">
        <f>'7-11'!I26</f>
        <v>181.51</v>
      </c>
      <c r="F7" s="48">
        <f>'7-11'!I56</f>
        <v>228.96</v>
      </c>
      <c r="G7" s="48">
        <f>'7-11'!I87</f>
        <v>200.67999999999998</v>
      </c>
      <c r="H7" s="48">
        <f>'7-11'!I120</f>
        <v>196.95999999999998</v>
      </c>
      <c r="I7" s="48">
        <f>'7-11'!I151</f>
        <v>188.48</v>
      </c>
      <c r="J7" s="48">
        <f>'7-11'!I182</f>
        <v>231.5</v>
      </c>
      <c r="K7" s="48">
        <f>'7-11'!I215</f>
        <v>181.04000000000002</v>
      </c>
      <c r="L7" s="48">
        <f>'7-11'!I246</f>
        <v>157.24</v>
      </c>
      <c r="M7" s="48">
        <f>'7-11'!I276</f>
        <v>198</v>
      </c>
      <c r="N7" s="48">
        <f>'7-11'!I307</f>
        <v>219.29999999999998</v>
      </c>
      <c r="O7" s="48">
        <f t="shared" si="1"/>
        <v>1983.6699999999998</v>
      </c>
      <c r="P7" s="49">
        <f t="shared" si="2"/>
        <v>198.36699999999999</v>
      </c>
      <c r="Q7" s="51">
        <f t="shared" si="0"/>
        <v>0.5179295039164491</v>
      </c>
    </row>
    <row r="8" spans="1:17" ht="30.75" customHeight="1">
      <c r="A8" s="131" t="s">
        <v>127</v>
      </c>
      <c r="B8" s="132"/>
      <c r="C8" s="133"/>
      <c r="D8" s="10">
        <v>2713</v>
      </c>
      <c r="E8" s="23">
        <f>'7-11'!J26</f>
        <v>1632.42</v>
      </c>
      <c r="F8" s="23">
        <f>'7-11'!J56</f>
        <v>1622.62</v>
      </c>
      <c r="G8" s="23">
        <f>'7-11'!J87</f>
        <v>1632.57</v>
      </c>
      <c r="H8" s="23">
        <f>'7-11'!J120</f>
        <v>1623.9099999999999</v>
      </c>
      <c r="I8" s="23">
        <f>'7-11'!J151</f>
        <v>1605.21</v>
      </c>
      <c r="J8" s="23">
        <f>'7-11'!J182</f>
        <v>1617.9299999999998</v>
      </c>
      <c r="K8" s="23">
        <f>'7-11'!J215</f>
        <v>1644.52</v>
      </c>
      <c r="L8" s="23">
        <f>'7-11'!J246</f>
        <v>1608.9299999999998</v>
      </c>
      <c r="M8" s="23">
        <f>'7-11'!J276</f>
        <v>1624.5299999999997</v>
      </c>
      <c r="N8" s="23">
        <f>'7-11'!J307</f>
        <v>1633.79</v>
      </c>
      <c r="O8" s="23">
        <f t="shared" si="1"/>
        <v>16246.43</v>
      </c>
      <c r="P8" s="50">
        <f t="shared" si="2"/>
        <v>1624.643</v>
      </c>
      <c r="Q8" s="52">
        <f t="shared" si="0"/>
        <v>0.59883634353114634</v>
      </c>
    </row>
    <row r="9" spans="1:17">
      <c r="A9" s="126" t="s">
        <v>129</v>
      </c>
      <c r="B9" s="126"/>
      <c r="C9" s="126"/>
      <c r="D9" s="6">
        <v>1.4</v>
      </c>
      <c r="E9" s="48">
        <f>'7-11'!K26</f>
        <v>2.9340000000000002</v>
      </c>
      <c r="F9" s="48">
        <f>'7-11'!K56</f>
        <v>0.74</v>
      </c>
      <c r="G9" s="48">
        <f>'7-11'!K87</f>
        <v>0.78</v>
      </c>
      <c r="H9" s="48">
        <f>'7-11'!K120</f>
        <v>0.61</v>
      </c>
      <c r="I9" s="48">
        <f>'7-11'!K151</f>
        <v>0.55000000000000004</v>
      </c>
      <c r="J9" s="48">
        <f>'7-11'!K182</f>
        <v>2.9</v>
      </c>
      <c r="K9" s="48">
        <f>'7-11'!K215</f>
        <v>0.59</v>
      </c>
      <c r="L9" s="48">
        <f>'7-11'!K246</f>
        <v>0.62</v>
      </c>
      <c r="M9" s="48">
        <f>'7-11'!K276</f>
        <v>0.65999999999999992</v>
      </c>
      <c r="N9" s="48">
        <f>'7-11'!K307</f>
        <v>0.90000000000000013</v>
      </c>
      <c r="O9" s="48">
        <f t="shared" si="1"/>
        <v>11.284000000000001</v>
      </c>
      <c r="P9" s="49">
        <f t="shared" si="2"/>
        <v>1.1284000000000001</v>
      </c>
      <c r="Q9" s="51">
        <f t="shared" si="0"/>
        <v>0.80600000000000005</v>
      </c>
    </row>
    <row r="10" spans="1:17">
      <c r="A10" s="126" t="s">
        <v>128</v>
      </c>
      <c r="B10" s="126"/>
      <c r="C10" s="126"/>
      <c r="D10" s="6">
        <v>70</v>
      </c>
      <c r="E10" s="48">
        <f>'7-11'!L26</f>
        <v>136.83000000000001</v>
      </c>
      <c r="F10" s="48">
        <f>'7-11'!L56</f>
        <v>48.160000000000004</v>
      </c>
      <c r="G10" s="48">
        <f>'7-11'!L87</f>
        <v>55.44</v>
      </c>
      <c r="H10" s="48">
        <f>'7-11'!L120</f>
        <v>90.53</v>
      </c>
      <c r="I10" s="48">
        <f>'7-11'!L151</f>
        <v>84.506</v>
      </c>
      <c r="J10" s="48">
        <f>'7-11'!L182</f>
        <v>55.730000000000004</v>
      </c>
      <c r="K10" s="48">
        <f>'7-11'!L215</f>
        <v>35.51</v>
      </c>
      <c r="L10" s="48">
        <f>'7-11'!L246</f>
        <v>35.81</v>
      </c>
      <c r="M10" s="48">
        <f>'7-11'!L276</f>
        <v>49.82</v>
      </c>
      <c r="N10" s="48">
        <f>'7-11'!L307</f>
        <v>65.490000000000009</v>
      </c>
      <c r="O10" s="48">
        <f t="shared" si="1"/>
        <v>657.82600000000014</v>
      </c>
      <c r="P10" s="49">
        <f t="shared" si="2"/>
        <v>65.782600000000016</v>
      </c>
      <c r="Q10" s="51">
        <f t="shared" si="0"/>
        <v>0.93975142857142879</v>
      </c>
    </row>
    <row r="11" spans="1:17">
      <c r="A11" s="126" t="s">
        <v>130</v>
      </c>
      <c r="B11" s="126"/>
      <c r="C11" s="126"/>
      <c r="D11" s="6">
        <v>0.9</v>
      </c>
      <c r="E11" s="48">
        <f>'7-11'!M26/1000</f>
        <v>0.72262000000000004</v>
      </c>
      <c r="F11" s="48">
        <f>'7-11'!N26/1000</f>
        <v>8.6059999999999991E-3</v>
      </c>
      <c r="G11" s="48">
        <f>'7-11'!O26/1000</f>
        <v>0.64000999999999997</v>
      </c>
      <c r="H11" s="48">
        <f>'7-11'!P26/1000</f>
        <v>0.69873000000000007</v>
      </c>
      <c r="I11" s="48">
        <f>'7-11'!Q26/1000</f>
        <v>0.33534999999999998</v>
      </c>
      <c r="J11" s="48">
        <f>'7-11'!R26/1000</f>
        <v>1.3389999999999999E-2</v>
      </c>
      <c r="K11" s="48">
        <f>'7-11'!S26/1000</f>
        <v>0</v>
      </c>
      <c r="L11" s="48">
        <f>'выборки продуктов'!A22/1000</f>
        <v>0.02</v>
      </c>
      <c r="M11" s="48">
        <f>'7-11'!M276/1000</f>
        <v>0.11799999999999999</v>
      </c>
      <c r="N11" s="48">
        <f>'7-11'!M307/1000</f>
        <v>0.65606999999999993</v>
      </c>
      <c r="O11" s="48">
        <f>'выборки продуктов'!D22/1000</f>
        <v>5.0000000000000001E-3</v>
      </c>
      <c r="P11" s="89">
        <f t="shared" si="2"/>
        <v>5.0000000000000001E-4</v>
      </c>
      <c r="Q11" s="88">
        <f t="shared" si="0"/>
        <v>5.5555555555555556E-4</v>
      </c>
    </row>
    <row r="12" spans="1:17">
      <c r="A12" s="126" t="s">
        <v>131</v>
      </c>
      <c r="B12" s="126"/>
      <c r="C12" s="126"/>
      <c r="D12" s="6">
        <v>12</v>
      </c>
      <c r="E12" s="48">
        <f>'7-11'!N26</f>
        <v>8.6059999999999999</v>
      </c>
      <c r="F12" s="48">
        <f>'7-11'!N56</f>
        <v>33.545999999999999</v>
      </c>
      <c r="G12" s="48">
        <f>'7-11'!N87</f>
        <v>11.466000000000001</v>
      </c>
      <c r="H12" s="48">
        <f>'7-11'!N120</f>
        <v>13.126000000000001</v>
      </c>
      <c r="I12" s="48">
        <f>'7-11'!N151</f>
        <v>10.965999999999999</v>
      </c>
      <c r="J12" s="48">
        <f>'7-11'!N182</f>
        <v>10.766000000000002</v>
      </c>
      <c r="K12" s="48">
        <f>'7-11'!N215</f>
        <v>6.2960000000000003</v>
      </c>
      <c r="L12" s="48">
        <f>'7-11'!N246</f>
        <v>6.7160000000000002</v>
      </c>
      <c r="M12" s="48">
        <f>'7-11'!N276</f>
        <v>5.2859999999999996</v>
      </c>
      <c r="N12" s="48">
        <f>'7-11'!N307</f>
        <v>8.5459999999999994</v>
      </c>
      <c r="O12" s="48">
        <f t="shared" si="1"/>
        <v>115.32</v>
      </c>
      <c r="P12" s="49">
        <f t="shared" si="2"/>
        <v>11.532</v>
      </c>
      <c r="Q12" s="51">
        <f t="shared" si="0"/>
        <v>0.96099999999999997</v>
      </c>
    </row>
    <row r="13" spans="1:17">
      <c r="A13" s="126" t="s">
        <v>132</v>
      </c>
      <c r="B13" s="126"/>
      <c r="C13" s="126"/>
      <c r="D13" s="6">
        <v>1200</v>
      </c>
      <c r="E13" s="48">
        <f>'7-11'!O26</f>
        <v>640.01</v>
      </c>
      <c r="F13" s="48">
        <f>'7-11'!O56</f>
        <v>522.29</v>
      </c>
      <c r="G13" s="48">
        <f>'7-11'!O87</f>
        <v>651.51</v>
      </c>
      <c r="H13" s="48">
        <f>'7-11'!O120</f>
        <v>725.59999999999991</v>
      </c>
      <c r="I13" s="48">
        <f>'7-11'!O151</f>
        <v>344.13000000000005</v>
      </c>
      <c r="J13" s="48">
        <f>'7-11'!O182</f>
        <v>590.11999999999989</v>
      </c>
      <c r="K13" s="48">
        <f>'7-11'!O215</f>
        <v>400.21999999999997</v>
      </c>
      <c r="L13" s="48">
        <f>'7-11'!O246</f>
        <v>850.7</v>
      </c>
      <c r="M13" s="48">
        <f>'7-11'!O276</f>
        <v>440.34999999999997</v>
      </c>
      <c r="N13" s="48">
        <f>'7-11'!O307</f>
        <v>832.07999999999993</v>
      </c>
      <c r="O13" s="48">
        <f t="shared" si="1"/>
        <v>5997.01</v>
      </c>
      <c r="P13" s="49">
        <f t="shared" si="2"/>
        <v>599.70100000000002</v>
      </c>
      <c r="Q13" s="51">
        <f t="shared" si="0"/>
        <v>0.49975083333333337</v>
      </c>
    </row>
    <row r="14" spans="1:17">
      <c r="A14" s="126" t="s">
        <v>133</v>
      </c>
      <c r="B14" s="126"/>
      <c r="C14" s="126"/>
      <c r="D14" s="6">
        <v>1800</v>
      </c>
      <c r="E14" s="48">
        <f>'7-11'!P26</f>
        <v>698.73</v>
      </c>
      <c r="F14" s="48">
        <f>'7-11'!P56</f>
        <v>1078.8699999999999</v>
      </c>
      <c r="G14" s="48">
        <f>'7-11'!P87</f>
        <v>888.48</v>
      </c>
      <c r="H14" s="48">
        <f>'7-11'!P120</f>
        <v>1039.47</v>
      </c>
      <c r="I14" s="48">
        <f>'7-11'!P151</f>
        <v>491.58000000000004</v>
      </c>
      <c r="J14" s="48">
        <f>'7-11'!P182</f>
        <v>701.76</v>
      </c>
      <c r="K14" s="48">
        <f>'7-11'!P215</f>
        <v>792.6099999999999</v>
      </c>
      <c r="L14" s="48">
        <f>'7-11'!P246</f>
        <v>1322.8300000000002</v>
      </c>
      <c r="M14" s="48">
        <f>'7-11'!P276</f>
        <v>981.71</v>
      </c>
      <c r="N14" s="48">
        <f>'7-11'!P307</f>
        <v>1137.8800000000001</v>
      </c>
      <c r="O14" s="48">
        <f t="shared" si="1"/>
        <v>9133.92</v>
      </c>
      <c r="P14" s="49">
        <f t="shared" si="2"/>
        <v>913.39200000000005</v>
      </c>
      <c r="Q14" s="51">
        <f t="shared" si="0"/>
        <v>0.50744</v>
      </c>
    </row>
    <row r="15" spans="1:17">
      <c r="A15" s="126" t="s">
        <v>134</v>
      </c>
      <c r="B15" s="126"/>
      <c r="C15" s="126"/>
      <c r="D15" s="6">
        <v>300</v>
      </c>
      <c r="E15" s="48">
        <f>'7-11'!Q26</f>
        <v>335.34999999999997</v>
      </c>
      <c r="F15" s="48">
        <f>'7-11'!Q56</f>
        <v>181.23</v>
      </c>
      <c r="G15" s="48">
        <f>'7-11'!Q87</f>
        <v>272.31999999999994</v>
      </c>
      <c r="H15" s="48">
        <f>'7-11'!Q120</f>
        <v>178.42000000000002</v>
      </c>
      <c r="I15" s="48">
        <f>'7-11'!Q151</f>
        <v>186.78999999999996</v>
      </c>
      <c r="J15" s="48">
        <f>'7-11'!Q182</f>
        <v>169.1</v>
      </c>
      <c r="K15" s="48">
        <f>'7-11'!Q215</f>
        <v>188.85</v>
      </c>
      <c r="L15" s="48">
        <f>'7-11'!Q246</f>
        <v>183.21</v>
      </c>
      <c r="M15" s="48">
        <f>'7-11'!Q276</f>
        <v>139.02000000000001</v>
      </c>
      <c r="N15" s="48">
        <f>'7-11'!Q307</f>
        <v>186.12</v>
      </c>
      <c r="O15" s="48">
        <f t="shared" si="1"/>
        <v>2020.4099999999999</v>
      </c>
      <c r="P15" s="49">
        <f t="shared" si="2"/>
        <v>202.041</v>
      </c>
      <c r="Q15" s="51">
        <f t="shared" si="0"/>
        <v>0.67347000000000001</v>
      </c>
    </row>
    <row r="16" spans="1:17">
      <c r="A16" s="127" t="s">
        <v>135</v>
      </c>
      <c r="B16" s="128"/>
      <c r="C16" s="129"/>
      <c r="D16" s="6">
        <v>17</v>
      </c>
      <c r="E16" s="48">
        <f>'7-11'!R26</f>
        <v>13.389999999999999</v>
      </c>
      <c r="F16" s="48">
        <f>'7-11'!R56</f>
        <v>11.030000000000001</v>
      </c>
      <c r="G16" s="48">
        <f>'7-11'!R87</f>
        <v>15.02</v>
      </c>
      <c r="H16" s="48">
        <f>'7-11'!R120</f>
        <v>11.03</v>
      </c>
      <c r="I16" s="48">
        <f>'7-11'!R151</f>
        <v>14.17</v>
      </c>
      <c r="J16" s="48">
        <f>'7-11'!R182</f>
        <v>10.43</v>
      </c>
      <c r="K16" s="48">
        <f>'7-11'!R215</f>
        <v>14.76</v>
      </c>
      <c r="L16" s="48">
        <f>'7-11'!R246</f>
        <v>8.84</v>
      </c>
      <c r="M16" s="48">
        <f>'7-11'!R276</f>
        <v>9.89</v>
      </c>
      <c r="N16" s="48">
        <f>'7-11'!R307</f>
        <v>19.93</v>
      </c>
      <c r="O16" s="48">
        <f t="shared" si="1"/>
        <v>128.49</v>
      </c>
      <c r="P16" s="49">
        <f t="shared" si="2"/>
        <v>12.849</v>
      </c>
      <c r="Q16" s="51">
        <f t="shared" si="0"/>
        <v>0.75582352941176467</v>
      </c>
    </row>
    <row r="37" spans="1:18">
      <c r="F37" s="103" t="s">
        <v>239</v>
      </c>
      <c r="G37" s="103"/>
      <c r="H37" s="103"/>
      <c r="I37" s="103"/>
      <c r="J37" s="103"/>
      <c r="K37" s="103"/>
      <c r="L37" s="103"/>
      <c r="M37" s="103"/>
      <c r="N37" s="103"/>
    </row>
    <row r="38" spans="1:18">
      <c r="G38" s="130" t="s">
        <v>269</v>
      </c>
      <c r="H38" s="130"/>
      <c r="I38" s="130"/>
      <c r="J38" s="130"/>
      <c r="K38" s="130"/>
      <c r="L38" s="130"/>
      <c r="M38" s="43"/>
      <c r="N38" s="43"/>
      <c r="O38" s="43"/>
      <c r="P38" s="43"/>
      <c r="Q38" s="43"/>
    </row>
    <row r="40" spans="1:18" ht="38.25">
      <c r="A40" s="134" t="s">
        <v>240</v>
      </c>
      <c r="B40" s="135"/>
      <c r="C40" s="136"/>
      <c r="D40" s="47" t="s">
        <v>259</v>
      </c>
      <c r="E40" s="22">
        <v>1</v>
      </c>
      <c r="F40" s="22">
        <v>2</v>
      </c>
      <c r="G40" s="22">
        <v>3</v>
      </c>
      <c r="H40" s="22">
        <v>4</v>
      </c>
      <c r="I40" s="22">
        <v>5</v>
      </c>
      <c r="J40" s="22">
        <v>6</v>
      </c>
      <c r="K40" s="22">
        <v>7</v>
      </c>
      <c r="L40" s="22">
        <v>8</v>
      </c>
      <c r="M40" s="22">
        <v>9</v>
      </c>
      <c r="N40" s="22">
        <v>10</v>
      </c>
      <c r="O40" s="47" t="s">
        <v>124</v>
      </c>
      <c r="P40" s="47" t="s">
        <v>125</v>
      </c>
      <c r="Q40" s="47" t="s">
        <v>260</v>
      </c>
      <c r="R40" s="84" t="s">
        <v>270</v>
      </c>
    </row>
    <row r="41" spans="1:18" ht="15" customHeight="1">
      <c r="A41" s="111" t="s">
        <v>248</v>
      </c>
      <c r="B41" s="112"/>
      <c r="C41" s="113"/>
      <c r="D41" s="10">
        <v>86</v>
      </c>
      <c r="E41" s="50">
        <f>'выборки продуктов'!D4</f>
        <v>87</v>
      </c>
      <c r="F41" s="50">
        <f>'выборки продуктов'!D59+'выборки продуктов'!D64</f>
        <v>137</v>
      </c>
      <c r="G41" s="50">
        <f>'выборки продуктов'!D110</f>
        <v>90</v>
      </c>
      <c r="H41" s="50">
        <f>'выборки продуктов'!D167</f>
        <v>39</v>
      </c>
      <c r="I41" s="50">
        <f>'выборки продуктов'!D216</f>
        <v>90</v>
      </c>
      <c r="J41" s="50">
        <f>'выборки продуктов'!D270</f>
        <v>90</v>
      </c>
      <c r="K41" s="50">
        <f>'выборки продуктов'!D323+'выборки продуктов'!D328</f>
        <v>140</v>
      </c>
      <c r="L41" s="50">
        <v>0</v>
      </c>
      <c r="M41" s="50">
        <f>'выборки продуктов'!D427+'выборки продуктов'!D428</f>
        <v>118</v>
      </c>
      <c r="N41" s="50">
        <f>'выборки продуктов'!D481</f>
        <v>11</v>
      </c>
      <c r="O41" s="50">
        <f>SUM(E41:N41)</f>
        <v>802</v>
      </c>
      <c r="P41" s="50">
        <f>O41/10</f>
        <v>80.2</v>
      </c>
      <c r="Q41" s="52">
        <f>P41*100%/D41</f>
        <v>0.93255813953488376</v>
      </c>
      <c r="R41" s="64">
        <f>P41-D41</f>
        <v>-5.7999999999999972</v>
      </c>
    </row>
    <row r="42" spans="1:18">
      <c r="A42" s="125" t="s">
        <v>241</v>
      </c>
      <c r="B42" s="125"/>
      <c r="C42" s="125"/>
      <c r="D42" s="10">
        <v>5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f>'выборки продуктов'!D327</f>
        <v>30</v>
      </c>
      <c r="L42" s="50">
        <v>0</v>
      </c>
      <c r="M42" s="50">
        <v>0</v>
      </c>
      <c r="N42" s="50">
        <f>'выборки продуктов'!D485</f>
        <v>20</v>
      </c>
      <c r="O42" s="50">
        <f t="shared" ref="O42:O68" si="3">SUM(E42:N42)</f>
        <v>50</v>
      </c>
      <c r="P42" s="50">
        <f t="shared" ref="P42:P68" si="4">O42/10</f>
        <v>5</v>
      </c>
      <c r="Q42" s="52">
        <f t="shared" ref="Q42:Q68" si="5">P42*100%/D42</f>
        <v>1</v>
      </c>
      <c r="R42" s="64">
        <f t="shared" ref="R42:R68" si="6">P42-D42</f>
        <v>0</v>
      </c>
    </row>
    <row r="43" spans="1:18">
      <c r="A43" s="111" t="s">
        <v>266</v>
      </c>
      <c r="B43" s="112"/>
      <c r="C43" s="113"/>
      <c r="D43" s="10">
        <v>80</v>
      </c>
      <c r="E43" s="50">
        <v>0</v>
      </c>
      <c r="F43" s="50">
        <f>'выборки продуктов'!D76</f>
        <v>140</v>
      </c>
      <c r="G43" s="50">
        <f>'выборки продуктов'!D121</f>
        <v>105</v>
      </c>
      <c r="H43" s="50">
        <v>0</v>
      </c>
      <c r="I43" s="50">
        <v>0</v>
      </c>
      <c r="J43" s="50">
        <v>159</v>
      </c>
      <c r="K43" s="50">
        <v>0</v>
      </c>
      <c r="L43" s="50">
        <f>'выборки продуктов'!D383+'выборки продуктов'!D390</f>
        <v>240</v>
      </c>
      <c r="M43" s="50">
        <v>0</v>
      </c>
      <c r="N43" s="50">
        <v>0</v>
      </c>
      <c r="O43" s="50">
        <f t="shared" si="3"/>
        <v>644</v>
      </c>
      <c r="P43" s="50">
        <f t="shared" si="4"/>
        <v>64.400000000000006</v>
      </c>
      <c r="Q43" s="52">
        <f t="shared" si="5"/>
        <v>0.80500000000000005</v>
      </c>
      <c r="R43" s="64">
        <f t="shared" si="6"/>
        <v>-15.599999999999994</v>
      </c>
    </row>
    <row r="44" spans="1:18">
      <c r="A44" s="125" t="s">
        <v>179</v>
      </c>
      <c r="B44" s="125"/>
      <c r="C44" s="125"/>
      <c r="D44" s="10">
        <v>1</v>
      </c>
      <c r="E44" s="50">
        <v>0</v>
      </c>
      <c r="F44" s="50">
        <f>'выборки продуктов'!D83</f>
        <v>1.5</v>
      </c>
      <c r="G44" s="50">
        <f>'выборки продуктов'!D138</f>
        <v>1.5</v>
      </c>
      <c r="H44" s="50">
        <f>'выборки продуктов'!D197</f>
        <v>1.5</v>
      </c>
      <c r="I44" s="50">
        <f>'выборки продуктов'!D246</f>
        <v>1</v>
      </c>
      <c r="J44" s="50">
        <f>'выборки продуктов'!D294</f>
        <v>1</v>
      </c>
      <c r="K44" s="50">
        <f>'выборки продуктов'!D349</f>
        <v>2.8260000000000001</v>
      </c>
      <c r="L44" s="50">
        <v>0</v>
      </c>
      <c r="M44" s="50">
        <f>'выборки продуктов'!D459</f>
        <v>0.32600000000000001</v>
      </c>
      <c r="N44" s="50">
        <f>'выборки продуктов'!D511</f>
        <v>0.122</v>
      </c>
      <c r="O44" s="50">
        <f t="shared" si="3"/>
        <v>9.7740000000000009</v>
      </c>
      <c r="P44" s="50">
        <f t="shared" si="4"/>
        <v>0.97740000000000005</v>
      </c>
      <c r="Q44" s="52">
        <f t="shared" si="5"/>
        <v>0.97740000000000005</v>
      </c>
      <c r="R44" s="64">
        <f t="shared" si="6"/>
        <v>-2.2599999999999953E-2</v>
      </c>
    </row>
    <row r="45" spans="1:18" ht="37.5" customHeight="1">
      <c r="A45" s="111" t="s">
        <v>249</v>
      </c>
      <c r="B45" s="112"/>
      <c r="C45" s="113"/>
      <c r="D45" s="10">
        <v>100</v>
      </c>
      <c r="E45" s="50">
        <f>'выборки продуктов'!D13</f>
        <v>200</v>
      </c>
      <c r="F45" s="50">
        <f>'выборки продуктов'!D69+'выборки продуктов'!D70</f>
        <v>84</v>
      </c>
      <c r="G45" s="50">
        <f>'выборки продуктов'!D122</f>
        <v>80</v>
      </c>
      <c r="H45" s="50">
        <f>'выборки продуктов'!D178+'выборки продуктов'!D179</f>
        <v>80</v>
      </c>
      <c r="I45" s="50">
        <f>'выборки продуктов'!D229</f>
        <v>80</v>
      </c>
      <c r="J45" s="50">
        <f>'выборки продуктов'!D281</f>
        <v>180</v>
      </c>
      <c r="K45" s="50">
        <f>'выборки продуктов'!D333</f>
        <v>90</v>
      </c>
      <c r="L45" s="50">
        <f>'выборки продуктов'!D384</f>
        <v>150</v>
      </c>
      <c r="M45" s="50">
        <f>'выборки продуктов'!D439</f>
        <v>90</v>
      </c>
      <c r="N45" s="50">
        <f>'выборки продуктов'!D492</f>
        <v>50</v>
      </c>
      <c r="O45" s="50">
        <f t="shared" si="3"/>
        <v>1084</v>
      </c>
      <c r="P45" s="50">
        <f t="shared" si="4"/>
        <v>108.4</v>
      </c>
      <c r="Q45" s="52">
        <f t="shared" si="5"/>
        <v>1.0840000000000001</v>
      </c>
      <c r="R45" s="64">
        <f t="shared" si="6"/>
        <v>8.4000000000000057</v>
      </c>
    </row>
    <row r="46" spans="1:18">
      <c r="A46" s="125" t="s">
        <v>177</v>
      </c>
      <c r="B46" s="125"/>
      <c r="C46" s="125"/>
      <c r="D46" s="10">
        <v>35</v>
      </c>
      <c r="E46" s="50">
        <v>0</v>
      </c>
      <c r="F46" s="50">
        <f>'выборки продуктов'!D79</f>
        <v>130</v>
      </c>
      <c r="G46" s="50">
        <v>0</v>
      </c>
      <c r="H46" s="50">
        <f>'выборки продуктов'!D191</f>
        <v>70</v>
      </c>
      <c r="I46" s="50">
        <v>0</v>
      </c>
      <c r="J46" s="50">
        <v>0</v>
      </c>
      <c r="K46" s="50">
        <v>0</v>
      </c>
      <c r="L46" s="50">
        <v>0</v>
      </c>
      <c r="M46" s="50">
        <f>'выборки продуктов'!D452</f>
        <v>136</v>
      </c>
      <c r="N46" s="50">
        <f>'выборки продуктов'!D506</f>
        <v>26</v>
      </c>
      <c r="O46" s="50">
        <f t="shared" si="3"/>
        <v>362</v>
      </c>
      <c r="P46" s="50">
        <f t="shared" si="4"/>
        <v>36.200000000000003</v>
      </c>
      <c r="Q46" s="52">
        <f t="shared" si="5"/>
        <v>1.0342857142857145</v>
      </c>
      <c r="R46" s="64">
        <f t="shared" si="6"/>
        <v>1.2000000000000028</v>
      </c>
    </row>
    <row r="47" spans="1:18">
      <c r="A47" s="100" t="s">
        <v>175</v>
      </c>
      <c r="B47" s="101"/>
      <c r="C47" s="102"/>
      <c r="D47" s="10">
        <v>10</v>
      </c>
      <c r="E47" s="50">
        <v>0</v>
      </c>
      <c r="F47" s="50">
        <f>'выборки продуктов'!D77</f>
        <v>7</v>
      </c>
      <c r="G47" s="50">
        <f>'выборки продуктов'!D132</f>
        <v>25</v>
      </c>
      <c r="H47" s="50">
        <f>'выборки продуктов'!D188</f>
        <v>3</v>
      </c>
      <c r="I47" s="50">
        <v>0</v>
      </c>
      <c r="J47" s="50">
        <f>'выборки продуктов'!D286</f>
        <v>3</v>
      </c>
      <c r="K47" s="50">
        <f>'выборки продуктов'!D340</f>
        <v>3</v>
      </c>
      <c r="L47" s="50">
        <v>0</v>
      </c>
      <c r="M47" s="50">
        <f>'выборки продуктов'!D448</f>
        <v>25</v>
      </c>
      <c r="N47" s="50">
        <f>'выборки продуктов'!D502</f>
        <v>28</v>
      </c>
      <c r="O47" s="50">
        <f t="shared" si="3"/>
        <v>94</v>
      </c>
      <c r="P47" s="50">
        <f t="shared" si="4"/>
        <v>9.4</v>
      </c>
      <c r="Q47" s="52">
        <f t="shared" si="5"/>
        <v>0.94000000000000006</v>
      </c>
      <c r="R47" s="64">
        <f t="shared" si="6"/>
        <v>-0.59999999999999964</v>
      </c>
    </row>
    <row r="48" spans="1:18">
      <c r="A48" s="125" t="s">
        <v>242</v>
      </c>
      <c r="B48" s="125"/>
      <c r="C48" s="125"/>
      <c r="D48" s="10">
        <v>12</v>
      </c>
      <c r="E48" s="50">
        <v>20</v>
      </c>
      <c r="F48" s="50">
        <v>0</v>
      </c>
      <c r="G48" s="50">
        <v>20</v>
      </c>
      <c r="H48" s="50">
        <v>0</v>
      </c>
      <c r="I48" s="50">
        <v>0</v>
      </c>
      <c r="J48" s="50">
        <v>20</v>
      </c>
      <c r="K48" s="50">
        <v>0</v>
      </c>
      <c r="L48" s="50">
        <f>'выборки продуктов'!D389</f>
        <v>20</v>
      </c>
      <c r="M48" s="50">
        <v>0</v>
      </c>
      <c r="N48" s="50">
        <v>20</v>
      </c>
      <c r="O48" s="50">
        <f t="shared" si="3"/>
        <v>100</v>
      </c>
      <c r="P48" s="50">
        <f t="shared" si="4"/>
        <v>10</v>
      </c>
      <c r="Q48" s="52">
        <f t="shared" si="5"/>
        <v>0.83333333333333337</v>
      </c>
      <c r="R48" s="64">
        <f t="shared" si="6"/>
        <v>-2</v>
      </c>
    </row>
    <row r="49" spans="1:18">
      <c r="A49" s="125" t="s">
        <v>154</v>
      </c>
      <c r="B49" s="125"/>
      <c r="C49" s="125"/>
      <c r="D49" s="10">
        <v>25</v>
      </c>
      <c r="E49" s="50">
        <f>'выборки продуктов'!D12</f>
        <v>15</v>
      </c>
      <c r="F49" s="50">
        <f>'выборки продуктов'!D68</f>
        <v>20</v>
      </c>
      <c r="G49" s="50">
        <f>'выборки продуктов'!D121</f>
        <v>105</v>
      </c>
      <c r="H49" s="50">
        <f>'выборки продуктов'!D176+'выборки продуктов'!D177</f>
        <v>20</v>
      </c>
      <c r="I49" s="50">
        <f>'выборки продуктов'!D228</f>
        <v>20</v>
      </c>
      <c r="J49" s="50">
        <f>'выборки продуктов'!D280</f>
        <v>24</v>
      </c>
      <c r="K49" s="50">
        <f>'выборки продуктов'!D332</f>
        <v>25</v>
      </c>
      <c r="L49" s="50">
        <f>'выборки продуктов'!D381+'выборки продуктов'!D382</f>
        <v>17</v>
      </c>
      <c r="M49" s="50">
        <f>'выборки продуктов'!D438</f>
        <v>9</v>
      </c>
      <c r="N49" s="50">
        <f>'выборки продуктов'!D491</f>
        <v>30</v>
      </c>
      <c r="O49" s="50">
        <f t="shared" si="3"/>
        <v>285</v>
      </c>
      <c r="P49" s="50">
        <f t="shared" si="4"/>
        <v>28.5</v>
      </c>
      <c r="Q49" s="52">
        <f t="shared" si="5"/>
        <v>1.1399999999999999</v>
      </c>
      <c r="R49" s="64">
        <f t="shared" si="6"/>
        <v>3.5</v>
      </c>
    </row>
    <row r="50" spans="1:18">
      <c r="A50" s="100" t="s">
        <v>152</v>
      </c>
      <c r="B50" s="101"/>
      <c r="C50" s="102"/>
      <c r="D50" s="10">
        <v>10</v>
      </c>
      <c r="E50" s="50">
        <f>'выборки продуктов'!D11</f>
        <v>10</v>
      </c>
      <c r="F50" s="50">
        <f>'выборки продуктов'!D67</f>
        <v>9</v>
      </c>
      <c r="G50" s="50">
        <f>'выборки продуктов'!D119</f>
        <v>7</v>
      </c>
      <c r="H50" s="50">
        <f>'выборки продуктов'!D175</f>
        <v>12</v>
      </c>
      <c r="I50" s="50">
        <f>'выборки продуктов'!D227</f>
        <v>10</v>
      </c>
      <c r="J50" s="50">
        <f>'выборки продуктов'!D279</f>
        <v>8</v>
      </c>
      <c r="K50" s="50">
        <f>'выборки продуктов'!D331</f>
        <v>4</v>
      </c>
      <c r="L50" s="50">
        <f>'выборки продуктов'!D380</f>
        <v>18</v>
      </c>
      <c r="M50" s="50">
        <f>'выборки продуктов'!D437</f>
        <v>8</v>
      </c>
      <c r="N50" s="50">
        <f>'выборки продуктов'!D490</f>
        <v>6</v>
      </c>
      <c r="O50" s="50">
        <f t="shared" si="3"/>
        <v>92</v>
      </c>
      <c r="P50" s="50">
        <f t="shared" si="4"/>
        <v>9.1999999999999993</v>
      </c>
      <c r="Q50" s="52">
        <f t="shared" si="5"/>
        <v>0.91999999999999993</v>
      </c>
      <c r="R50" s="64">
        <f t="shared" si="6"/>
        <v>-0.80000000000000071</v>
      </c>
    </row>
    <row r="51" spans="1:18">
      <c r="A51" s="125" t="s">
        <v>250</v>
      </c>
      <c r="B51" s="125"/>
      <c r="C51" s="125"/>
      <c r="D51" s="10">
        <v>10</v>
      </c>
      <c r="E51" s="64">
        <f>'выборки продуктов'!D10</f>
        <v>41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f>'выборки продуктов'!D379</f>
        <v>29</v>
      </c>
      <c r="N51" s="64">
        <f>'выборки продуктов'!D436</f>
        <v>30</v>
      </c>
      <c r="O51" s="50">
        <f t="shared" si="3"/>
        <v>100</v>
      </c>
      <c r="P51" s="50">
        <f t="shared" si="4"/>
        <v>10</v>
      </c>
      <c r="Q51" s="52">
        <f t="shared" si="5"/>
        <v>1</v>
      </c>
      <c r="R51" s="64">
        <f t="shared" si="6"/>
        <v>0</v>
      </c>
    </row>
    <row r="52" spans="1:18">
      <c r="A52" s="125" t="s">
        <v>251</v>
      </c>
      <c r="B52" s="125"/>
      <c r="C52" s="125"/>
      <c r="D52" s="10">
        <v>40</v>
      </c>
      <c r="E52" s="64">
        <f>'выборки продуктов'!D16</f>
        <v>15</v>
      </c>
      <c r="F52" s="64">
        <v>0</v>
      </c>
      <c r="G52" s="64">
        <f>'выборки продуктов'!D111+'выборки продуктов'!D129</f>
        <v>89</v>
      </c>
      <c r="H52" s="64">
        <f>'выборки продуктов'!D171+'выборки продуктов'!D172+'выборки продуктов'!D173+'выборки продуктов'!D185</f>
        <v>32</v>
      </c>
      <c r="I52" s="64">
        <f>'выборки продуктов'!D222+'выборки продуктов'!D223+'выборки продуктов'!D224+'выборки продуктов'!D225+'выборки продуктов'!D233</f>
        <v>33</v>
      </c>
      <c r="J52" s="64">
        <f>'выборки продуктов'!D276+'выборки продуктов'!D277</f>
        <v>75</v>
      </c>
      <c r="K52" s="64">
        <f>'выборки продуктов'!D325</f>
        <v>69</v>
      </c>
      <c r="L52" s="64">
        <f>'выборки продуктов'!D386</f>
        <v>15</v>
      </c>
      <c r="M52" s="64">
        <v>0</v>
      </c>
      <c r="N52" s="64">
        <f>'выборки продуктов'!D482</f>
        <v>69</v>
      </c>
      <c r="O52" s="50">
        <f t="shared" si="3"/>
        <v>397</v>
      </c>
      <c r="P52" s="50">
        <f t="shared" si="4"/>
        <v>39.700000000000003</v>
      </c>
      <c r="Q52" s="52">
        <f t="shared" si="5"/>
        <v>0.99250000000000005</v>
      </c>
      <c r="R52" s="64">
        <f t="shared" si="6"/>
        <v>-0.29999999999999716</v>
      </c>
    </row>
    <row r="53" spans="1:18" ht="18" customHeight="1">
      <c r="A53" s="137" t="s">
        <v>252</v>
      </c>
      <c r="B53" s="137"/>
      <c r="C53" s="137"/>
      <c r="D53" s="10">
        <v>5</v>
      </c>
      <c r="E53" s="64">
        <v>0</v>
      </c>
      <c r="F53" s="64">
        <v>0</v>
      </c>
      <c r="G53" s="64">
        <v>0</v>
      </c>
      <c r="H53" s="64">
        <f>'выборки продуктов'!D166</f>
        <v>21</v>
      </c>
      <c r="I53" s="64">
        <v>0</v>
      </c>
      <c r="J53" s="64">
        <f>'выборки продуктов'!D291</f>
        <v>8</v>
      </c>
      <c r="K53" s="64">
        <f>'выборки продуктов'!D324</f>
        <v>21</v>
      </c>
      <c r="L53" s="64">
        <v>0</v>
      </c>
      <c r="M53" s="64">
        <v>0</v>
      </c>
      <c r="N53" s="64">
        <v>0</v>
      </c>
      <c r="O53" s="50">
        <f t="shared" si="3"/>
        <v>50</v>
      </c>
      <c r="P53" s="50">
        <f t="shared" si="4"/>
        <v>5</v>
      </c>
      <c r="Q53" s="52">
        <f t="shared" si="5"/>
        <v>1</v>
      </c>
      <c r="R53" s="64">
        <f t="shared" si="6"/>
        <v>0</v>
      </c>
    </row>
    <row r="54" spans="1:18">
      <c r="A54" s="125" t="s">
        <v>157</v>
      </c>
      <c r="B54" s="125"/>
      <c r="C54" s="125"/>
      <c r="D54" s="10">
        <v>15</v>
      </c>
      <c r="E54" s="64">
        <f>'выборки продуктов'!D15</f>
        <v>4</v>
      </c>
      <c r="F54" s="64">
        <f>'выборки продуктов'!D72+'выборки продуктов'!D74</f>
        <v>67</v>
      </c>
      <c r="G54" s="64">
        <f>'выборки продуктов'!D124+'выборки продуктов'!D128</f>
        <v>25</v>
      </c>
      <c r="H54" s="64">
        <f>'выборки продуктов'!D181+'выборки продуктов'!D186</f>
        <v>47</v>
      </c>
      <c r="I54" s="64">
        <f>'выборки продуктов'!D234+'выборки продуктов'!D231</f>
        <v>18</v>
      </c>
      <c r="J54" s="64">
        <f>'выборки продуктов'!D284</f>
        <v>39</v>
      </c>
      <c r="K54" s="64">
        <f>'выборки продуктов'!D335+'выборки продуктов'!D338</f>
        <v>26</v>
      </c>
      <c r="L54" s="64">
        <v>0</v>
      </c>
      <c r="M54" s="64">
        <f>'выборки продуктов'!D441</f>
        <v>20</v>
      </c>
      <c r="N54" s="64">
        <f>'выборки продуктов'!D494+'выборки продуктов'!D500</f>
        <v>32</v>
      </c>
      <c r="O54" s="50">
        <f t="shared" si="3"/>
        <v>278</v>
      </c>
      <c r="P54" s="50">
        <f t="shared" si="4"/>
        <v>27.8</v>
      </c>
      <c r="Q54" s="52">
        <f t="shared" si="5"/>
        <v>1.8533333333333333</v>
      </c>
      <c r="R54" s="64">
        <f t="shared" si="6"/>
        <v>12.8</v>
      </c>
    </row>
    <row r="55" spans="1:18">
      <c r="A55" s="125" t="s">
        <v>253</v>
      </c>
      <c r="B55" s="125"/>
      <c r="C55" s="125"/>
      <c r="D55" s="10">
        <v>5</v>
      </c>
      <c r="E55" s="64">
        <v>0</v>
      </c>
      <c r="F55" s="64">
        <v>0</v>
      </c>
      <c r="G55" s="64">
        <v>0</v>
      </c>
      <c r="H55" s="64">
        <f>'выборки продуктов'!D190</f>
        <v>3</v>
      </c>
      <c r="I55" s="64">
        <f>'выборки продуктов'!D241</f>
        <v>11</v>
      </c>
      <c r="J55" s="64">
        <f>'выборки продуктов'!D290</f>
        <v>11</v>
      </c>
      <c r="K55" s="64">
        <v>0</v>
      </c>
      <c r="L55" s="64">
        <v>0</v>
      </c>
      <c r="M55" s="64">
        <v>0</v>
      </c>
      <c r="N55" s="64">
        <v>0</v>
      </c>
      <c r="O55" s="50">
        <f t="shared" si="3"/>
        <v>25</v>
      </c>
      <c r="P55" s="50">
        <f t="shared" si="4"/>
        <v>2.5</v>
      </c>
      <c r="Q55" s="52">
        <f t="shared" si="5"/>
        <v>0.5</v>
      </c>
      <c r="R55" s="64">
        <f t="shared" si="6"/>
        <v>-2.5</v>
      </c>
    </row>
    <row r="56" spans="1:18">
      <c r="A56" s="125" t="s">
        <v>161</v>
      </c>
      <c r="B56" s="125"/>
      <c r="C56" s="125"/>
      <c r="D56" s="10">
        <v>40</v>
      </c>
      <c r="E56" s="64">
        <f>'выборки продуктов'!D19</f>
        <v>30</v>
      </c>
      <c r="F56" s="64">
        <f>'выборки продуктов'!D75</f>
        <v>61</v>
      </c>
      <c r="G56" s="64">
        <f>'выборки продуктов'!D130+'выборки продуктов'!D127</f>
        <v>54</v>
      </c>
      <c r="H56" s="64">
        <f>'выборки продуктов'!D187</f>
        <v>36</v>
      </c>
      <c r="I56" s="64">
        <f>'выборки продуктов'!D236</f>
        <v>33</v>
      </c>
      <c r="J56" s="64">
        <f>'выборки продуктов'!D288</f>
        <v>36</v>
      </c>
      <c r="K56" s="64">
        <f>'выборки продуктов'!D339+'выборки продуктов'!D337</f>
        <v>53</v>
      </c>
      <c r="L56" s="64">
        <f>'выборки продуктов'!D387</f>
        <v>30</v>
      </c>
      <c r="M56" s="64">
        <f>'выборки продуктов'!D447</f>
        <v>69</v>
      </c>
      <c r="N56" s="64">
        <f>'выборки продуктов'!D501</f>
        <v>70</v>
      </c>
      <c r="O56" s="50">
        <f t="shared" si="3"/>
        <v>472</v>
      </c>
      <c r="P56" s="50">
        <f t="shared" si="4"/>
        <v>47.2</v>
      </c>
      <c r="Q56" s="52">
        <f t="shared" si="5"/>
        <v>1.1800000000000002</v>
      </c>
      <c r="R56" s="64">
        <f t="shared" si="6"/>
        <v>7.2000000000000028</v>
      </c>
    </row>
    <row r="57" spans="1:18">
      <c r="A57" s="125" t="s">
        <v>170</v>
      </c>
      <c r="B57" s="125"/>
      <c r="C57" s="125"/>
      <c r="D57" s="10">
        <v>210</v>
      </c>
      <c r="E57" s="64">
        <f>'выборки продуктов'!D6</f>
        <v>210</v>
      </c>
      <c r="F57" s="64">
        <f>'выборки продуктов'!D62</f>
        <v>300</v>
      </c>
      <c r="G57" s="64">
        <f>'выборки продуктов'!D114</f>
        <v>220</v>
      </c>
      <c r="H57" s="64">
        <f>'выборки продуктов'!D170</f>
        <v>220</v>
      </c>
      <c r="I57" s="64">
        <f>'выборки продуктов'!D220</f>
        <v>300</v>
      </c>
      <c r="J57" s="64">
        <f>'выборки продуктов'!D273</f>
        <v>220</v>
      </c>
      <c r="K57" s="64">
        <v>0</v>
      </c>
      <c r="L57" s="64">
        <f>'выборки продуктов'!D377</f>
        <v>330</v>
      </c>
      <c r="M57" s="64">
        <f>'выборки продуктов'!D431</f>
        <v>190</v>
      </c>
      <c r="N57" s="64">
        <v>0</v>
      </c>
      <c r="O57" s="50">
        <f t="shared" si="3"/>
        <v>1990</v>
      </c>
      <c r="P57" s="50">
        <f t="shared" si="4"/>
        <v>199</v>
      </c>
      <c r="Q57" s="52">
        <f t="shared" si="5"/>
        <v>0.94761904761904758</v>
      </c>
      <c r="R57" s="64">
        <f t="shared" si="6"/>
        <v>-11</v>
      </c>
    </row>
    <row r="58" spans="1:18">
      <c r="A58" s="125" t="s">
        <v>254</v>
      </c>
      <c r="B58" s="125"/>
      <c r="C58" s="125"/>
      <c r="D58" s="10">
        <v>250</v>
      </c>
      <c r="E58" s="64">
        <f>'выборки продуктов'!D5+'выборки продуктов'!D9+'выборки продуктов'!D14+'выборки продуктов'!D17+'выборки продуктов'!D21+'выборки продуктов'!D6</f>
        <v>395</v>
      </c>
      <c r="F58" s="64">
        <f>'выборки продуктов'!D61+'выборки продуктов'!D62+'выборки продуктов'!D65+'выборки продуктов'!D71</f>
        <v>414</v>
      </c>
      <c r="G58" s="64">
        <f>'выборки продуктов'!D113+'выборки продуктов'!D114+'выборки продуктов'!D118+'выборки продуктов'!D123+'выборки продуктов'!D126</f>
        <v>323</v>
      </c>
      <c r="H58" s="64">
        <f>'выборки продуктов'!D169+'выборки продуктов'!D174+'выборки продуктов'!D182+'выборки продуктов'!D180+'выборки продуктов'!D183+'выборки продуктов'!D184</f>
        <v>387.05</v>
      </c>
      <c r="I58" s="64">
        <f>'выборки продуктов'!D219+'выборки продуктов'!D226+'выборки продуктов'!D230</f>
        <v>161</v>
      </c>
      <c r="J58" s="64">
        <f>'выборки продуктов'!D272+'выборки продуктов'!D278+'выборки продуктов'!D282+'выборки продуктов'!D283</f>
        <v>133.4</v>
      </c>
      <c r="K58" s="64">
        <f>'выборки продуктов'!D329+'выборки продуктов'!D334+'выборки продуктов'!D336+'выборки продуктов'!D341</f>
        <v>61.519999999999996</v>
      </c>
      <c r="L58" s="64">
        <f>'выборки продуктов'!D378+'выборки продуктов'!D385</f>
        <v>128</v>
      </c>
      <c r="M58" s="64">
        <f>'выборки продуктов'!D430+'выборки продуктов'!D434+'выборки продуктов'!D435+'выборки продуктов'!D440+'выборки продуктов'!D442+'выборки продуктов'!D443+'выборки продуктов'!D444+'выборки продуктов'!D446</f>
        <v>117.62</v>
      </c>
      <c r="N58" s="64">
        <f>'выборки продуктов'!D483+'выборки продуктов'!D487+'выборки продуктов'!D493+'выборки продуктов'!D495</f>
        <v>201</v>
      </c>
      <c r="O58" s="50">
        <f t="shared" si="3"/>
        <v>2321.59</v>
      </c>
      <c r="P58" s="50">
        <f t="shared" si="4"/>
        <v>232.15900000000002</v>
      </c>
      <c r="Q58" s="52">
        <f t="shared" si="5"/>
        <v>0.92863600000000013</v>
      </c>
      <c r="R58" s="64">
        <f t="shared" si="6"/>
        <v>-17.84099999999998</v>
      </c>
    </row>
    <row r="59" spans="1:18">
      <c r="A59" s="125" t="s">
        <v>255</v>
      </c>
      <c r="B59" s="125"/>
      <c r="C59" s="125"/>
      <c r="D59" s="10">
        <v>15</v>
      </c>
      <c r="E59" s="64">
        <f>'выборки продуктов'!D7</f>
        <v>23</v>
      </c>
      <c r="F59" s="64">
        <f>'выборки продуктов'!D63</f>
        <v>22</v>
      </c>
      <c r="G59" s="64">
        <f>'выборки продуктов'!D115</f>
        <v>24</v>
      </c>
      <c r="H59" s="64">
        <v>0</v>
      </c>
      <c r="I59" s="64">
        <f>'выборки продуктов'!D218</f>
        <v>12</v>
      </c>
      <c r="J59" s="64">
        <f>'выборки продуктов'!D274</f>
        <v>22</v>
      </c>
      <c r="K59" s="64">
        <f>'выборки продуктов'!D348</f>
        <v>15</v>
      </c>
      <c r="L59" s="64">
        <f>'выборки продуктов'!D394</f>
        <v>20</v>
      </c>
      <c r="M59" s="64">
        <f>'выборки продуктов'!D458</f>
        <v>12</v>
      </c>
      <c r="N59" s="64">
        <v>0</v>
      </c>
      <c r="O59" s="50">
        <f t="shared" si="3"/>
        <v>150</v>
      </c>
      <c r="P59" s="50">
        <f t="shared" si="4"/>
        <v>15</v>
      </c>
      <c r="Q59" s="52">
        <f t="shared" si="5"/>
        <v>1</v>
      </c>
      <c r="R59" s="64">
        <f t="shared" si="6"/>
        <v>0</v>
      </c>
    </row>
    <row r="60" spans="1:18">
      <c r="A60" s="125" t="s">
        <v>148</v>
      </c>
      <c r="B60" s="125"/>
      <c r="C60" s="125"/>
      <c r="D60" s="10">
        <v>2</v>
      </c>
      <c r="E60" s="64">
        <f>'выборки продуктов'!D8</f>
        <v>5</v>
      </c>
      <c r="F60" s="64">
        <v>0</v>
      </c>
      <c r="G60" s="66">
        <v>0</v>
      </c>
      <c r="H60" s="66">
        <v>0</v>
      </c>
      <c r="I60" s="66">
        <v>0</v>
      </c>
      <c r="J60" s="66">
        <f>'выборки продуктов'!D275</f>
        <v>5</v>
      </c>
      <c r="K60" s="64">
        <v>0</v>
      </c>
      <c r="L60" s="64">
        <v>0</v>
      </c>
      <c r="M60" s="64">
        <v>0</v>
      </c>
      <c r="N60" s="64">
        <v>0</v>
      </c>
      <c r="O60" s="50">
        <f t="shared" si="3"/>
        <v>10</v>
      </c>
      <c r="P60" s="50">
        <f t="shared" si="4"/>
        <v>1</v>
      </c>
      <c r="Q60" s="52">
        <f t="shared" si="5"/>
        <v>0.5</v>
      </c>
      <c r="R60" s="64">
        <f t="shared" si="6"/>
        <v>-1</v>
      </c>
    </row>
    <row r="61" spans="1:18">
      <c r="A61" s="125" t="s">
        <v>243</v>
      </c>
      <c r="B61" s="125"/>
      <c r="C61" s="125"/>
      <c r="D61" s="10">
        <v>0.4</v>
      </c>
      <c r="E61" s="64">
        <v>0</v>
      </c>
      <c r="F61" s="64">
        <v>0</v>
      </c>
      <c r="G61" s="66">
        <f>'выборки продуктов'!D136</f>
        <v>0.8</v>
      </c>
      <c r="H61" s="66">
        <f>'выборки продуктов'!D195</f>
        <v>0.8</v>
      </c>
      <c r="I61" s="66">
        <v>0</v>
      </c>
      <c r="J61" s="66">
        <v>0</v>
      </c>
      <c r="K61" s="66">
        <f>'выборки продуктов'!D346</f>
        <v>0.4</v>
      </c>
      <c r="L61" s="66">
        <f>'выборки продуктов'!D393</f>
        <v>0.8</v>
      </c>
      <c r="M61" s="64">
        <v>0</v>
      </c>
      <c r="N61" s="66">
        <f>'выборки продуктов'!D510</f>
        <v>0.8</v>
      </c>
      <c r="O61" s="50">
        <f t="shared" si="3"/>
        <v>3.5999999999999996</v>
      </c>
      <c r="P61" s="50">
        <f t="shared" si="4"/>
        <v>0.36</v>
      </c>
      <c r="Q61" s="52">
        <f t="shared" si="5"/>
        <v>0.89999999999999991</v>
      </c>
      <c r="R61" s="64">
        <f t="shared" si="6"/>
        <v>-4.0000000000000036E-2</v>
      </c>
    </row>
    <row r="62" spans="1:18">
      <c r="A62" s="125" t="s">
        <v>244</v>
      </c>
      <c r="B62" s="125"/>
      <c r="C62" s="125"/>
      <c r="D62" s="10">
        <v>0.5</v>
      </c>
      <c r="E62" s="64">
        <v>0</v>
      </c>
      <c r="F62" s="64">
        <f>'выборки продуктов'!D60</f>
        <v>2.5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f>'выборки продуктов'!D429</f>
        <v>2.5</v>
      </c>
      <c r="N62" s="64">
        <v>0</v>
      </c>
      <c r="O62" s="50">
        <f t="shared" si="3"/>
        <v>5</v>
      </c>
      <c r="P62" s="67">
        <f>O62/10</f>
        <v>0.5</v>
      </c>
      <c r="Q62" s="52">
        <f t="shared" si="5"/>
        <v>1</v>
      </c>
      <c r="R62" s="64">
        <f t="shared" si="6"/>
        <v>0</v>
      </c>
    </row>
    <row r="63" spans="1:18">
      <c r="A63" s="125" t="s">
        <v>256</v>
      </c>
      <c r="B63" s="125"/>
      <c r="C63" s="125"/>
      <c r="D63" s="6">
        <v>200</v>
      </c>
      <c r="E63" s="6">
        <f>'выборки продуктов'!D26</f>
        <v>143</v>
      </c>
      <c r="F63" s="6">
        <f>'выборки продуктов'!D55+'выборки продуктов'!D63</f>
        <v>165</v>
      </c>
      <c r="G63" s="6">
        <f>'выборки продуктов'!D116+'выборки продуктов'!D137</f>
        <v>151</v>
      </c>
      <c r="H63" s="6">
        <f>'выборки продуктов'!D196+'выборки продуктов'!D162</f>
        <v>157</v>
      </c>
      <c r="I63" s="6">
        <f>'выборки продуктов'!D217+'выборки продуктов'!D238</f>
        <v>343</v>
      </c>
      <c r="J63" s="6">
        <f>'выборки продуктов'!D267</f>
        <v>143</v>
      </c>
      <c r="K63" s="6">
        <f>'выборки продуктов'!D348+'выборки продуктов'!D347+'выборки продуктов'!D330</f>
        <v>171</v>
      </c>
      <c r="L63" s="6">
        <f>'выборки продуктов'!D395+'выборки продуктов'!D374</f>
        <v>206</v>
      </c>
      <c r="M63" s="6">
        <f>'выборки продуктов'!D456+'выборки продуктов'!D457</f>
        <v>162</v>
      </c>
      <c r="N63" s="6">
        <f>'выборки продуктов'!D478+'выборки продуктов'!D486+'выборки продуктов'!D488</f>
        <v>346</v>
      </c>
      <c r="O63" s="50">
        <f t="shared" si="3"/>
        <v>1987</v>
      </c>
      <c r="P63" s="50">
        <f t="shared" si="4"/>
        <v>198.7</v>
      </c>
      <c r="Q63" s="52">
        <f t="shared" si="5"/>
        <v>0.99349999999999994</v>
      </c>
      <c r="R63" s="64">
        <f t="shared" si="6"/>
        <v>-1.3000000000000114</v>
      </c>
    </row>
    <row r="64" spans="1:18">
      <c r="A64" s="125" t="s">
        <v>257</v>
      </c>
      <c r="B64" s="125"/>
      <c r="C64" s="125"/>
      <c r="D64" s="10">
        <v>1</v>
      </c>
      <c r="E64" s="6">
        <v>1</v>
      </c>
      <c r="F64" s="6">
        <v>1</v>
      </c>
      <c r="G64" s="69">
        <v>1</v>
      </c>
      <c r="H64" s="6">
        <v>1</v>
      </c>
      <c r="I64" s="69">
        <v>1</v>
      </c>
      <c r="J64" s="6">
        <v>1</v>
      </c>
      <c r="K64" s="68">
        <v>1</v>
      </c>
      <c r="L64" s="6">
        <v>1</v>
      </c>
      <c r="M64" s="6">
        <v>1</v>
      </c>
      <c r="N64" s="69">
        <v>1</v>
      </c>
      <c r="O64" s="50">
        <f t="shared" si="3"/>
        <v>10</v>
      </c>
      <c r="P64" s="50">
        <f t="shared" si="4"/>
        <v>1</v>
      </c>
      <c r="Q64" s="52">
        <f t="shared" si="5"/>
        <v>1</v>
      </c>
      <c r="R64" s="64">
        <f t="shared" si="6"/>
        <v>0</v>
      </c>
    </row>
    <row r="65" spans="1:18">
      <c r="A65" s="125" t="s">
        <v>245</v>
      </c>
      <c r="B65" s="125"/>
      <c r="C65" s="125"/>
      <c r="D65" s="10">
        <v>5</v>
      </c>
      <c r="E65" s="6">
        <f>'выборки продуктов'!D22</f>
        <v>5</v>
      </c>
      <c r="F65" s="6">
        <f>'выборки продуктов'!D78</f>
        <v>5</v>
      </c>
      <c r="G65" s="6">
        <f>'выборки продуктов'!D133</f>
        <v>5</v>
      </c>
      <c r="H65" s="6">
        <f>'выборки продуктов'!D189</f>
        <v>5</v>
      </c>
      <c r="I65" s="6">
        <f>'выборки продуктов'!D239</f>
        <v>5</v>
      </c>
      <c r="J65" s="6">
        <f>'выборки продуктов'!D289</f>
        <v>5</v>
      </c>
      <c r="K65" s="6">
        <f>'выборки продуктов'!D342</f>
        <v>5</v>
      </c>
      <c r="L65" s="6">
        <f>'выборки продуктов'!D388</f>
        <v>5</v>
      </c>
      <c r="M65" s="6">
        <f>'выборки продуктов'!D451+'выборки продуктов'!D450</f>
        <v>5</v>
      </c>
      <c r="N65" s="6">
        <f>'выборки продуктов'!D503</f>
        <v>5</v>
      </c>
      <c r="O65" s="50">
        <f t="shared" si="3"/>
        <v>50</v>
      </c>
      <c r="P65" s="50">
        <f t="shared" si="4"/>
        <v>5</v>
      </c>
      <c r="Q65" s="52">
        <f t="shared" si="5"/>
        <v>1</v>
      </c>
      <c r="R65" s="64">
        <f t="shared" si="6"/>
        <v>0</v>
      </c>
    </row>
    <row r="66" spans="1:18">
      <c r="A66" s="125" t="s">
        <v>258</v>
      </c>
      <c r="B66" s="125"/>
      <c r="C66" s="125"/>
      <c r="D66" s="10">
        <v>0</v>
      </c>
      <c r="E66" s="6">
        <v>0</v>
      </c>
      <c r="F66" s="69">
        <v>0</v>
      </c>
      <c r="G66" s="6">
        <v>0</v>
      </c>
      <c r="H66" s="69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50">
        <v>0</v>
      </c>
      <c r="P66" s="50">
        <f t="shared" si="4"/>
        <v>0</v>
      </c>
      <c r="Q66" s="52">
        <v>0</v>
      </c>
      <c r="R66" s="64">
        <f t="shared" si="6"/>
        <v>0</v>
      </c>
    </row>
    <row r="67" spans="1:18">
      <c r="A67" s="125" t="s">
        <v>26</v>
      </c>
      <c r="B67" s="125"/>
      <c r="C67" s="125"/>
      <c r="D67" s="10">
        <v>180</v>
      </c>
      <c r="E67" s="6">
        <f>'выборки продуктов'!D24</f>
        <v>180</v>
      </c>
      <c r="F67" s="6">
        <f>'выборки продуктов'!D81</f>
        <v>180</v>
      </c>
      <c r="G67" s="6">
        <f>'выборки продуктов'!D134</f>
        <v>180</v>
      </c>
      <c r="H67" s="6">
        <f>'выборки продуктов'!D193</f>
        <v>180</v>
      </c>
      <c r="I67" s="6">
        <f>'выборки продуктов'!D243</f>
        <v>180</v>
      </c>
      <c r="J67" s="6">
        <f>'выборки продуктов'!D292</f>
        <v>180</v>
      </c>
      <c r="K67" s="6">
        <f>'выборки продуктов'!D344</f>
        <v>180</v>
      </c>
      <c r="L67" s="6">
        <f>'выборки продуктов'!D391</f>
        <v>180</v>
      </c>
      <c r="M67" s="6">
        <f>'выборки продуктов'!D454</f>
        <v>180</v>
      </c>
      <c r="N67" s="6">
        <f>'выборки продуктов'!D508</f>
        <v>180</v>
      </c>
      <c r="O67" s="50">
        <f>SUM(E67:N67)</f>
        <v>1800</v>
      </c>
      <c r="P67" s="50">
        <f t="shared" si="4"/>
        <v>180</v>
      </c>
      <c r="Q67" s="52">
        <f t="shared" si="5"/>
        <v>1</v>
      </c>
      <c r="R67" s="64">
        <f t="shared" si="6"/>
        <v>0</v>
      </c>
    </row>
    <row r="68" spans="1:18">
      <c r="A68" s="125" t="s">
        <v>34</v>
      </c>
      <c r="B68" s="125"/>
      <c r="C68" s="125"/>
      <c r="D68" s="10">
        <v>120</v>
      </c>
      <c r="E68" s="6">
        <f>'выборки продуктов'!D25</f>
        <v>120</v>
      </c>
      <c r="F68" s="6">
        <f>'выборки продуктов'!D82</f>
        <v>120</v>
      </c>
      <c r="G68" s="6">
        <f>'выборки продуктов'!D135</f>
        <v>120</v>
      </c>
      <c r="H68" s="6">
        <f>'выборки продуктов'!D194</f>
        <v>120</v>
      </c>
      <c r="I68" s="6">
        <f>'выборки продуктов'!D244</f>
        <v>120</v>
      </c>
      <c r="J68" s="6">
        <f>'выборки продуктов'!D293</f>
        <v>120</v>
      </c>
      <c r="K68" s="6">
        <f>'выборки продуктов'!D345</f>
        <v>120</v>
      </c>
      <c r="L68" s="6">
        <f>'выборки продуктов'!D392</f>
        <v>120</v>
      </c>
      <c r="M68" s="6">
        <f>'выборки продуктов'!D455</f>
        <v>120</v>
      </c>
      <c r="N68" s="6">
        <f>'выборки продуктов'!D509</f>
        <v>120</v>
      </c>
      <c r="O68" s="50">
        <f t="shared" si="3"/>
        <v>1200</v>
      </c>
      <c r="P68" s="50">
        <f t="shared" si="4"/>
        <v>120</v>
      </c>
      <c r="Q68" s="52">
        <f t="shared" si="5"/>
        <v>1</v>
      </c>
      <c r="R68" s="64">
        <f t="shared" si="6"/>
        <v>0</v>
      </c>
    </row>
  </sheetData>
  <mergeCells count="46"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F37:N37"/>
    <mergeCell ref="G38:L38"/>
    <mergeCell ref="A40:C40"/>
    <mergeCell ref="A41:C41"/>
    <mergeCell ref="A42:C42"/>
    <mergeCell ref="A14:C14"/>
    <mergeCell ref="A15:C15"/>
    <mergeCell ref="A16:C16"/>
    <mergeCell ref="C1:O1"/>
    <mergeCell ref="D2:O2"/>
    <mergeCell ref="A8:C8"/>
    <mergeCell ref="A9:C9"/>
    <mergeCell ref="A10:C10"/>
    <mergeCell ref="A11:C11"/>
    <mergeCell ref="A12:C12"/>
    <mergeCell ref="A13:C13"/>
    <mergeCell ref="A4:C4"/>
    <mergeCell ref="A5:C5"/>
    <mergeCell ref="A6:C6"/>
    <mergeCell ref="A7:C7"/>
    <mergeCell ref="A68:C68"/>
    <mergeCell ref="A63:C63"/>
    <mergeCell ref="A64:C64"/>
    <mergeCell ref="A65:C65"/>
    <mergeCell ref="A66:C66"/>
    <mergeCell ref="A67:C67"/>
  </mergeCells>
  <pageMargins left="0.48" right="0.18" top="0.34" bottom="0.21" header="0.19" footer="0.16"/>
  <pageSetup paperSize="9" orientation="landscape" horizontalDpi="300" verticalDpi="300" r:id="rId1"/>
  <ignoredErrors>
    <ignoredError sqref="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511"/>
  <sheetViews>
    <sheetView topLeftCell="A484" workbookViewId="0">
      <selection activeCell="B477" sqref="B477"/>
    </sheetView>
  </sheetViews>
  <sheetFormatPr defaultRowHeight="15"/>
  <cols>
    <col min="1" max="1" width="5.7109375" style="2" customWidth="1"/>
    <col min="2" max="2" width="39.28515625" customWidth="1"/>
    <col min="4" max="4" width="11.42578125" customWidth="1"/>
    <col min="5" max="5" width="13.5703125" customWidth="1"/>
  </cols>
  <sheetData>
    <row r="1" spans="1:5">
      <c r="B1" s="90" t="s">
        <v>181</v>
      </c>
    </row>
    <row r="2" spans="1:5" ht="38.25" customHeight="1">
      <c r="A2" s="57" t="s">
        <v>139</v>
      </c>
      <c r="B2" s="57" t="s">
        <v>271</v>
      </c>
      <c r="C2" s="57" t="s">
        <v>140</v>
      </c>
      <c r="D2" s="65" t="s">
        <v>141</v>
      </c>
      <c r="E2" s="65" t="s">
        <v>142</v>
      </c>
    </row>
    <row r="3" spans="1:5">
      <c r="A3" s="53">
        <v>1</v>
      </c>
      <c r="B3" s="76" t="s">
        <v>143</v>
      </c>
      <c r="C3" s="56" t="s">
        <v>246</v>
      </c>
      <c r="D3" s="58">
        <v>726</v>
      </c>
      <c r="E3" s="58">
        <v>726</v>
      </c>
    </row>
    <row r="4" spans="1:5" ht="18" customHeight="1">
      <c r="A4" s="53">
        <v>2</v>
      </c>
      <c r="B4" s="76" t="s">
        <v>144</v>
      </c>
      <c r="C4" s="56" t="s">
        <v>149</v>
      </c>
      <c r="D4" s="58">
        <v>87</v>
      </c>
      <c r="E4" s="58">
        <v>65</v>
      </c>
    </row>
    <row r="5" spans="1:5" ht="17.25" customHeight="1">
      <c r="A5" s="53">
        <v>3</v>
      </c>
      <c r="B5" s="76" t="s">
        <v>146</v>
      </c>
      <c r="C5" s="56" t="s">
        <v>149</v>
      </c>
      <c r="D5" s="58">
        <v>70</v>
      </c>
      <c r="E5" s="58">
        <v>56</v>
      </c>
    </row>
    <row r="6" spans="1:5" ht="17.25" customHeight="1">
      <c r="A6" s="53">
        <v>4</v>
      </c>
      <c r="B6" s="76" t="s">
        <v>170</v>
      </c>
      <c r="C6" s="56" t="s">
        <v>149</v>
      </c>
      <c r="D6" s="58">
        <v>210</v>
      </c>
      <c r="E6" s="58">
        <v>110</v>
      </c>
    </row>
    <row r="7" spans="1:5">
      <c r="A7" s="53">
        <v>5</v>
      </c>
      <c r="B7" s="76" t="s">
        <v>233</v>
      </c>
      <c r="C7" s="56" t="s">
        <v>149</v>
      </c>
      <c r="D7" s="58">
        <v>23</v>
      </c>
      <c r="E7" s="58">
        <v>23</v>
      </c>
    </row>
    <row r="8" spans="1:5" ht="16.5" customHeight="1">
      <c r="A8" s="53">
        <v>6</v>
      </c>
      <c r="B8" s="76" t="s">
        <v>148</v>
      </c>
      <c r="C8" s="56" t="s">
        <v>149</v>
      </c>
      <c r="D8" s="58">
        <v>5</v>
      </c>
      <c r="E8" s="58">
        <v>5</v>
      </c>
    </row>
    <row r="9" spans="1:5" ht="16.5" customHeight="1">
      <c r="A9" s="53">
        <v>7</v>
      </c>
      <c r="B9" s="76" t="s">
        <v>150</v>
      </c>
      <c r="C9" s="56" t="s">
        <v>149</v>
      </c>
      <c r="D9" s="58">
        <v>20</v>
      </c>
      <c r="E9" s="58">
        <v>17</v>
      </c>
    </row>
    <row r="10" spans="1:5" ht="14.25" customHeight="1">
      <c r="A10" s="53">
        <v>8</v>
      </c>
      <c r="B10" s="76" t="s">
        <v>151</v>
      </c>
      <c r="C10" s="56" t="s">
        <v>149</v>
      </c>
      <c r="D10" s="58">
        <v>41</v>
      </c>
      <c r="E10" s="58">
        <v>41</v>
      </c>
    </row>
    <row r="11" spans="1:5" ht="15" customHeight="1">
      <c r="A11" s="53">
        <v>9</v>
      </c>
      <c r="B11" s="76" t="s">
        <v>152</v>
      </c>
      <c r="C11" s="56" t="s">
        <v>246</v>
      </c>
      <c r="D11" s="58">
        <v>10</v>
      </c>
      <c r="E11" s="58">
        <v>10</v>
      </c>
    </row>
    <row r="12" spans="1:5" ht="14.25" customHeight="1">
      <c r="A12" s="53">
        <v>10</v>
      </c>
      <c r="B12" s="76" t="s">
        <v>154</v>
      </c>
      <c r="C12" s="56" t="s">
        <v>149</v>
      </c>
      <c r="D12" s="58">
        <v>15</v>
      </c>
      <c r="E12" s="58">
        <v>15</v>
      </c>
    </row>
    <row r="13" spans="1:5">
      <c r="A13" s="53">
        <v>11</v>
      </c>
      <c r="B13" s="76" t="s">
        <v>155</v>
      </c>
      <c r="C13" s="56" t="s">
        <v>246</v>
      </c>
      <c r="D13" s="58">
        <v>200</v>
      </c>
      <c r="E13" s="58">
        <v>200</v>
      </c>
    </row>
    <row r="14" spans="1:5">
      <c r="A14" s="53">
        <v>12</v>
      </c>
      <c r="B14" s="76" t="s">
        <v>156</v>
      </c>
      <c r="C14" s="56" t="s">
        <v>149</v>
      </c>
      <c r="D14" s="58">
        <v>20</v>
      </c>
      <c r="E14" s="58">
        <v>17</v>
      </c>
    </row>
    <row r="15" spans="1:5" ht="13.5" customHeight="1">
      <c r="A15" s="53">
        <v>13</v>
      </c>
      <c r="B15" s="76" t="s">
        <v>157</v>
      </c>
      <c r="C15" s="56" t="s">
        <v>149</v>
      </c>
      <c r="D15" s="58">
        <v>4</v>
      </c>
      <c r="E15" s="58">
        <v>4</v>
      </c>
    </row>
    <row r="16" spans="1:5" ht="13.5" customHeight="1">
      <c r="A16" s="53">
        <v>14</v>
      </c>
      <c r="B16" s="76" t="s">
        <v>158</v>
      </c>
      <c r="C16" s="56" t="s">
        <v>149</v>
      </c>
      <c r="D16" s="58">
        <v>15</v>
      </c>
      <c r="E16" s="58">
        <v>15</v>
      </c>
    </row>
    <row r="17" spans="1:5" ht="12.75" customHeight="1">
      <c r="A17" s="53">
        <v>15</v>
      </c>
      <c r="B17" s="76" t="s">
        <v>159</v>
      </c>
      <c r="C17" s="56" t="s">
        <v>149</v>
      </c>
      <c r="D17" s="58">
        <v>15</v>
      </c>
      <c r="E17" s="58">
        <v>12</v>
      </c>
    </row>
    <row r="18" spans="1:5" ht="13.5" customHeight="1">
      <c r="A18" s="53">
        <v>16</v>
      </c>
      <c r="B18" s="76" t="s">
        <v>160</v>
      </c>
      <c r="C18" s="56" t="s">
        <v>149</v>
      </c>
      <c r="D18" s="58">
        <v>20</v>
      </c>
      <c r="E18" s="58">
        <v>14</v>
      </c>
    </row>
    <row r="19" spans="1:5">
      <c r="A19" s="53">
        <v>17</v>
      </c>
      <c r="B19" s="76" t="s">
        <v>161</v>
      </c>
      <c r="C19" s="56" t="s">
        <v>149</v>
      </c>
      <c r="D19" s="58">
        <v>30</v>
      </c>
      <c r="E19" s="58">
        <v>30</v>
      </c>
    </row>
    <row r="20" spans="1:5">
      <c r="A20" s="53">
        <v>18</v>
      </c>
      <c r="B20" s="55" t="s">
        <v>220</v>
      </c>
      <c r="C20" s="56" t="s">
        <v>149</v>
      </c>
      <c r="D20" s="58">
        <v>20</v>
      </c>
      <c r="E20" s="58">
        <v>20</v>
      </c>
    </row>
    <row r="21" spans="1:5">
      <c r="A21" s="53">
        <v>19</v>
      </c>
      <c r="B21" s="76" t="s">
        <v>162</v>
      </c>
      <c r="C21" s="56" t="s">
        <v>149</v>
      </c>
      <c r="D21" s="58">
        <v>60</v>
      </c>
      <c r="E21" s="58">
        <v>44</v>
      </c>
    </row>
    <row r="22" spans="1:5" ht="14.25" customHeight="1">
      <c r="A22" s="53">
        <v>20</v>
      </c>
      <c r="B22" s="76" t="s">
        <v>163</v>
      </c>
      <c r="C22" s="56" t="s">
        <v>149</v>
      </c>
      <c r="D22" s="58">
        <v>5</v>
      </c>
      <c r="E22" s="58">
        <v>5</v>
      </c>
    </row>
    <row r="23" spans="1:5" ht="15" customHeight="1">
      <c r="A23" s="53">
        <v>21</v>
      </c>
      <c r="B23" s="76" t="s">
        <v>164</v>
      </c>
      <c r="C23" s="56" t="s">
        <v>149</v>
      </c>
      <c r="D23" s="58">
        <v>6</v>
      </c>
      <c r="E23" s="58">
        <v>6</v>
      </c>
    </row>
    <row r="24" spans="1:5" ht="15" customHeight="1">
      <c r="A24" s="53">
        <v>22</v>
      </c>
      <c r="B24" s="76" t="s">
        <v>26</v>
      </c>
      <c r="C24" s="56" t="s">
        <v>149</v>
      </c>
      <c r="D24" s="58">
        <v>180</v>
      </c>
      <c r="E24" s="58">
        <v>180</v>
      </c>
    </row>
    <row r="25" spans="1:5" ht="15" customHeight="1">
      <c r="A25" s="53">
        <v>23</v>
      </c>
      <c r="B25" s="76" t="s">
        <v>34</v>
      </c>
      <c r="C25" s="56" t="s">
        <v>149</v>
      </c>
      <c r="D25" s="58">
        <v>120</v>
      </c>
      <c r="E25" s="58">
        <v>120</v>
      </c>
    </row>
    <row r="26" spans="1:5">
      <c r="A26" s="53">
        <v>24</v>
      </c>
      <c r="B26" s="76" t="s">
        <v>165</v>
      </c>
      <c r="C26" s="56" t="s">
        <v>149</v>
      </c>
      <c r="D26" s="58">
        <v>143</v>
      </c>
      <c r="E26" s="58">
        <v>100</v>
      </c>
    </row>
    <row r="27" spans="1:5">
      <c r="D27" s="61"/>
      <c r="E27" s="61"/>
    </row>
    <row r="28" spans="1:5">
      <c r="D28" s="61"/>
      <c r="E28" s="61"/>
    </row>
    <row r="29" spans="1:5">
      <c r="A29" s="92"/>
      <c r="D29" s="61"/>
      <c r="E29" s="61"/>
    </row>
    <row r="30" spans="1:5">
      <c r="A30" s="92"/>
      <c r="D30" s="61"/>
      <c r="E30" s="61"/>
    </row>
    <row r="31" spans="1:5">
      <c r="A31" s="92"/>
      <c r="D31" s="61"/>
      <c r="E31" s="61"/>
    </row>
    <row r="32" spans="1:5">
      <c r="A32" s="92"/>
      <c r="D32" s="61"/>
      <c r="E32" s="61"/>
    </row>
    <row r="33" spans="1:5">
      <c r="A33" s="92"/>
      <c r="D33" s="61"/>
      <c r="E33" s="61"/>
    </row>
    <row r="34" spans="1:5">
      <c r="A34" s="92"/>
      <c r="D34" s="61"/>
      <c r="E34" s="61"/>
    </row>
    <row r="35" spans="1:5">
      <c r="A35" s="92"/>
      <c r="D35" s="61"/>
      <c r="E35" s="61"/>
    </row>
    <row r="36" spans="1:5">
      <c r="A36" s="92"/>
      <c r="D36" s="61"/>
      <c r="E36" s="61"/>
    </row>
    <row r="37" spans="1:5">
      <c r="A37" s="92"/>
      <c r="D37" s="61"/>
      <c r="E37" s="61"/>
    </row>
    <row r="38" spans="1:5">
      <c r="A38" s="92"/>
      <c r="D38" s="61"/>
      <c r="E38" s="61"/>
    </row>
    <row r="39" spans="1:5">
      <c r="A39" s="92"/>
      <c r="D39" s="61"/>
      <c r="E39" s="61"/>
    </row>
    <row r="40" spans="1:5">
      <c r="A40" s="92"/>
      <c r="D40" s="61"/>
      <c r="E40" s="61"/>
    </row>
    <row r="41" spans="1:5">
      <c r="A41" s="92"/>
      <c r="D41" s="61"/>
      <c r="E41" s="61"/>
    </row>
    <row r="42" spans="1:5">
      <c r="A42" s="92"/>
      <c r="D42" s="61"/>
      <c r="E42" s="61"/>
    </row>
    <row r="43" spans="1:5">
      <c r="A43" s="92"/>
      <c r="D43" s="61"/>
      <c r="E43" s="61"/>
    </row>
    <row r="44" spans="1:5">
      <c r="A44" s="92"/>
      <c r="D44" s="61"/>
      <c r="E44" s="61"/>
    </row>
    <row r="45" spans="1:5">
      <c r="A45" s="92"/>
      <c r="D45" s="61"/>
      <c r="E45" s="61"/>
    </row>
    <row r="46" spans="1:5">
      <c r="D46" s="61"/>
      <c r="E46" s="61"/>
    </row>
    <row r="47" spans="1:5">
      <c r="D47" s="61"/>
      <c r="E47" s="61"/>
    </row>
    <row r="48" spans="1:5">
      <c r="D48" s="61"/>
      <c r="E48" s="61"/>
    </row>
    <row r="49" spans="1:5">
      <c r="D49" s="61"/>
      <c r="E49" s="61"/>
    </row>
    <row r="50" spans="1:5">
      <c r="D50" s="61"/>
      <c r="E50" s="61"/>
    </row>
    <row r="51" spans="1:5">
      <c r="D51" s="61"/>
      <c r="E51" s="61"/>
    </row>
    <row r="52" spans="1:5">
      <c r="D52" s="61"/>
      <c r="E52" s="61"/>
    </row>
    <row r="53" spans="1:5">
      <c r="B53" s="91" t="s">
        <v>182</v>
      </c>
      <c r="D53" s="61"/>
      <c r="E53" s="61"/>
    </row>
    <row r="54" spans="1:5" ht="24">
      <c r="A54" s="57" t="s">
        <v>139</v>
      </c>
      <c r="B54" s="57" t="s">
        <v>271</v>
      </c>
      <c r="C54" s="57" t="s">
        <v>140</v>
      </c>
      <c r="D54" s="65" t="s">
        <v>141</v>
      </c>
      <c r="E54" s="65" t="s">
        <v>142</v>
      </c>
    </row>
    <row r="55" spans="1:5">
      <c r="A55" s="53">
        <v>1</v>
      </c>
      <c r="B55" s="76" t="s">
        <v>165</v>
      </c>
      <c r="C55" s="56" t="s">
        <v>149</v>
      </c>
      <c r="D55" s="58">
        <v>143</v>
      </c>
      <c r="E55" s="58">
        <v>100</v>
      </c>
    </row>
    <row r="56" spans="1:5">
      <c r="A56" s="53">
        <v>2</v>
      </c>
      <c r="B56" s="76" t="s">
        <v>90</v>
      </c>
      <c r="C56" s="56" t="s">
        <v>246</v>
      </c>
      <c r="D56" s="58">
        <v>225</v>
      </c>
      <c r="E56" s="58">
        <v>225</v>
      </c>
    </row>
    <row r="57" spans="1:5">
      <c r="A57" s="53">
        <v>3</v>
      </c>
      <c r="B57" s="76" t="s">
        <v>166</v>
      </c>
      <c r="C57" s="56" t="s">
        <v>149</v>
      </c>
      <c r="D57" s="58">
        <v>0</v>
      </c>
      <c r="E57" s="58">
        <v>0</v>
      </c>
    </row>
    <row r="58" spans="1:5">
      <c r="A58" s="53">
        <v>4</v>
      </c>
      <c r="B58" s="76" t="s">
        <v>143</v>
      </c>
      <c r="C58" s="56" t="s">
        <v>246</v>
      </c>
      <c r="D58" s="58">
        <v>378</v>
      </c>
      <c r="E58" s="58">
        <v>378</v>
      </c>
    </row>
    <row r="59" spans="1:5">
      <c r="A59" s="53">
        <v>5</v>
      </c>
      <c r="B59" s="76" t="s">
        <v>167</v>
      </c>
      <c r="C59" s="56" t="s">
        <v>149</v>
      </c>
      <c r="D59" s="58">
        <v>90</v>
      </c>
      <c r="E59" s="58">
        <v>80</v>
      </c>
    </row>
    <row r="60" spans="1:5">
      <c r="A60" s="53">
        <v>7</v>
      </c>
      <c r="B60" s="76" t="s">
        <v>169</v>
      </c>
      <c r="C60" s="56" t="s">
        <v>149</v>
      </c>
      <c r="D60" s="58">
        <v>2.5</v>
      </c>
      <c r="E60" s="58">
        <v>2.5</v>
      </c>
    </row>
    <row r="61" spans="1:5">
      <c r="A61" s="53">
        <v>8</v>
      </c>
      <c r="B61" s="76" t="s">
        <v>146</v>
      </c>
      <c r="C61" s="56" t="s">
        <v>149</v>
      </c>
      <c r="D61" s="58">
        <v>57</v>
      </c>
      <c r="E61" s="58">
        <v>46</v>
      </c>
    </row>
    <row r="62" spans="1:5">
      <c r="A62" s="53">
        <v>9</v>
      </c>
      <c r="B62" s="76" t="s">
        <v>170</v>
      </c>
      <c r="C62" s="56" t="s">
        <v>149</v>
      </c>
      <c r="D62" s="58">
        <v>300</v>
      </c>
      <c r="E62" s="58">
        <v>185</v>
      </c>
    </row>
    <row r="63" spans="1:5">
      <c r="A63" s="53">
        <v>10</v>
      </c>
      <c r="B63" s="76" t="s">
        <v>223</v>
      </c>
      <c r="C63" s="56" t="s">
        <v>149</v>
      </c>
      <c r="D63" s="58">
        <v>22</v>
      </c>
      <c r="E63" s="58">
        <v>20</v>
      </c>
    </row>
    <row r="64" spans="1:5">
      <c r="A64" s="53">
        <v>11</v>
      </c>
      <c r="B64" s="76" t="s">
        <v>171</v>
      </c>
      <c r="C64" s="56" t="s">
        <v>149</v>
      </c>
      <c r="D64" s="58">
        <v>47</v>
      </c>
      <c r="E64" s="58">
        <v>36</v>
      </c>
    </row>
    <row r="65" spans="1:5">
      <c r="A65" s="53">
        <v>13</v>
      </c>
      <c r="B65" s="76" t="s">
        <v>150</v>
      </c>
      <c r="C65" s="56" t="s">
        <v>149</v>
      </c>
      <c r="D65" s="58">
        <v>27</v>
      </c>
      <c r="E65" s="58">
        <v>22</v>
      </c>
    </row>
    <row r="66" spans="1:5">
      <c r="A66" s="53">
        <v>14</v>
      </c>
      <c r="B66" s="76" t="s">
        <v>172</v>
      </c>
      <c r="C66" s="56" t="s">
        <v>149</v>
      </c>
      <c r="D66" s="58">
        <v>26</v>
      </c>
      <c r="E66" s="58">
        <v>26</v>
      </c>
    </row>
    <row r="67" spans="1:5">
      <c r="A67" s="53">
        <v>15</v>
      </c>
      <c r="B67" s="76" t="s">
        <v>152</v>
      </c>
      <c r="C67" s="56" t="s">
        <v>246</v>
      </c>
      <c r="D67" s="58">
        <v>9</v>
      </c>
      <c r="E67" s="58">
        <v>9</v>
      </c>
    </row>
    <row r="68" spans="1:5">
      <c r="A68" s="53">
        <v>16</v>
      </c>
      <c r="B68" s="76" t="s">
        <v>154</v>
      </c>
      <c r="C68" s="56" t="s">
        <v>149</v>
      </c>
      <c r="D68" s="58">
        <v>20</v>
      </c>
      <c r="E68" s="58">
        <v>20</v>
      </c>
    </row>
    <row r="69" spans="1:5">
      <c r="A69" s="53">
        <v>17</v>
      </c>
      <c r="B69" s="76" t="s">
        <v>155</v>
      </c>
      <c r="C69" s="56" t="s">
        <v>246</v>
      </c>
      <c r="D69" s="58">
        <v>70</v>
      </c>
      <c r="E69" s="58">
        <v>70</v>
      </c>
    </row>
    <row r="70" spans="1:5">
      <c r="A70" s="53">
        <v>18</v>
      </c>
      <c r="B70" s="76" t="s">
        <v>63</v>
      </c>
      <c r="C70" s="56" t="s">
        <v>149</v>
      </c>
      <c r="D70" s="58">
        <v>14</v>
      </c>
      <c r="E70" s="58">
        <v>14</v>
      </c>
    </row>
    <row r="71" spans="1:5">
      <c r="A71" s="53">
        <v>19</v>
      </c>
      <c r="B71" s="76" t="s">
        <v>156</v>
      </c>
      <c r="C71" s="56" t="s">
        <v>149</v>
      </c>
      <c r="D71" s="58">
        <v>30</v>
      </c>
      <c r="E71" s="58">
        <v>21</v>
      </c>
    </row>
    <row r="72" spans="1:5">
      <c r="A72" s="53">
        <v>20</v>
      </c>
      <c r="B72" s="76" t="s">
        <v>157</v>
      </c>
      <c r="C72" s="56" t="s">
        <v>149</v>
      </c>
      <c r="D72" s="58">
        <v>28</v>
      </c>
      <c r="E72" s="58">
        <v>28</v>
      </c>
    </row>
    <row r="73" spans="1:5">
      <c r="A73" s="53">
        <v>21</v>
      </c>
      <c r="B73" s="76" t="s">
        <v>159</v>
      </c>
      <c r="C73" s="56" t="s">
        <v>149</v>
      </c>
      <c r="D73" s="58">
        <v>25</v>
      </c>
      <c r="E73" s="58">
        <v>15</v>
      </c>
    </row>
    <row r="74" spans="1:5">
      <c r="A74" s="53">
        <v>22</v>
      </c>
      <c r="B74" s="76" t="s">
        <v>173</v>
      </c>
      <c r="C74" s="56" t="s">
        <v>149</v>
      </c>
      <c r="D74" s="58">
        <v>39</v>
      </c>
      <c r="E74" s="58">
        <v>39</v>
      </c>
    </row>
    <row r="75" spans="1:5">
      <c r="A75" s="53">
        <v>23</v>
      </c>
      <c r="B75" s="76" t="s">
        <v>161</v>
      </c>
      <c r="C75" s="56" t="s">
        <v>149</v>
      </c>
      <c r="D75" s="58">
        <v>61</v>
      </c>
      <c r="E75" s="58">
        <v>61</v>
      </c>
    </row>
    <row r="76" spans="1:5">
      <c r="A76" s="53">
        <v>24</v>
      </c>
      <c r="B76" s="76" t="s">
        <v>174</v>
      </c>
      <c r="C76" s="56" t="s">
        <v>149</v>
      </c>
      <c r="D76" s="58">
        <v>140</v>
      </c>
      <c r="E76" s="58">
        <v>100</v>
      </c>
    </row>
    <row r="77" spans="1:5">
      <c r="A77" s="53">
        <v>25</v>
      </c>
      <c r="B77" s="76" t="s">
        <v>175</v>
      </c>
      <c r="C77" s="56" t="s">
        <v>149</v>
      </c>
      <c r="D77" s="58">
        <v>7</v>
      </c>
      <c r="E77" s="58">
        <v>7</v>
      </c>
    </row>
    <row r="78" spans="1:5">
      <c r="A78" s="53">
        <v>26</v>
      </c>
      <c r="B78" s="76" t="s">
        <v>176</v>
      </c>
      <c r="C78" s="56" t="s">
        <v>149</v>
      </c>
      <c r="D78" s="58">
        <v>5</v>
      </c>
      <c r="E78" s="58">
        <v>5</v>
      </c>
    </row>
    <row r="79" spans="1:5">
      <c r="A79" s="53">
        <v>27</v>
      </c>
      <c r="B79" s="76" t="s">
        <v>177</v>
      </c>
      <c r="C79" s="56" t="s">
        <v>149</v>
      </c>
      <c r="D79" s="58">
        <v>130</v>
      </c>
      <c r="E79" s="58">
        <v>130</v>
      </c>
    </row>
    <row r="80" spans="1:5">
      <c r="A80" s="53">
        <v>28</v>
      </c>
      <c r="B80" s="76" t="s">
        <v>164</v>
      </c>
      <c r="C80" s="56" t="s">
        <v>149</v>
      </c>
      <c r="D80" s="58">
        <v>10</v>
      </c>
      <c r="E80" s="58">
        <v>10</v>
      </c>
    </row>
    <row r="81" spans="1:5">
      <c r="A81" s="53">
        <v>29</v>
      </c>
      <c r="B81" s="76" t="s">
        <v>26</v>
      </c>
      <c r="C81" s="56" t="s">
        <v>149</v>
      </c>
      <c r="D81" s="58">
        <v>180</v>
      </c>
      <c r="E81" s="58">
        <v>180</v>
      </c>
    </row>
    <row r="82" spans="1:5">
      <c r="A82" s="53">
        <v>30</v>
      </c>
      <c r="B82" s="76" t="s">
        <v>34</v>
      </c>
      <c r="C82" s="56" t="s">
        <v>149</v>
      </c>
      <c r="D82" s="58">
        <v>120</v>
      </c>
      <c r="E82" s="58">
        <v>120</v>
      </c>
    </row>
    <row r="83" spans="1:5">
      <c r="A83" s="53">
        <v>32</v>
      </c>
      <c r="B83" s="76" t="s">
        <v>179</v>
      </c>
      <c r="C83" s="56" t="s">
        <v>180</v>
      </c>
      <c r="D83" s="58">
        <v>1.5</v>
      </c>
      <c r="E83" s="58">
        <v>1.5</v>
      </c>
    </row>
    <row r="84" spans="1:5">
      <c r="A84" s="5">
        <v>33</v>
      </c>
      <c r="B84" s="76" t="s">
        <v>255</v>
      </c>
      <c r="C84" s="53" t="s">
        <v>149</v>
      </c>
      <c r="D84" s="58">
        <v>22</v>
      </c>
      <c r="E84" s="58">
        <v>22</v>
      </c>
    </row>
    <row r="85" spans="1:5">
      <c r="A85" s="77"/>
      <c r="B85" s="78"/>
      <c r="C85" s="79"/>
      <c r="D85" s="80"/>
      <c r="E85" s="80"/>
    </row>
    <row r="86" spans="1:5">
      <c r="A86" s="77"/>
      <c r="B86" s="78"/>
      <c r="C86" s="79"/>
      <c r="D86" s="80"/>
      <c r="E86" s="80"/>
    </row>
    <row r="87" spans="1:5">
      <c r="A87" s="77"/>
      <c r="B87" s="78"/>
      <c r="C87" s="79"/>
      <c r="D87" s="80"/>
      <c r="E87" s="80"/>
    </row>
    <row r="88" spans="1:5">
      <c r="A88" s="77"/>
      <c r="B88" s="78"/>
      <c r="C88" s="79"/>
      <c r="D88" s="80"/>
      <c r="E88" s="80"/>
    </row>
    <row r="89" spans="1:5">
      <c r="A89" s="77"/>
      <c r="B89" s="78"/>
      <c r="C89" s="79"/>
      <c r="D89" s="80"/>
      <c r="E89" s="80"/>
    </row>
    <row r="90" spans="1:5">
      <c r="A90" s="77"/>
      <c r="B90" s="78"/>
      <c r="C90" s="79"/>
      <c r="D90" s="80"/>
      <c r="E90" s="80"/>
    </row>
    <row r="91" spans="1:5">
      <c r="A91" s="77"/>
      <c r="B91" s="78"/>
      <c r="C91" s="79"/>
      <c r="D91" s="80"/>
      <c r="E91" s="80"/>
    </row>
    <row r="92" spans="1:5">
      <c r="A92" s="77"/>
      <c r="B92" s="78"/>
      <c r="C92" s="79"/>
      <c r="D92" s="80"/>
      <c r="E92" s="80"/>
    </row>
    <row r="93" spans="1:5">
      <c r="A93" s="77"/>
      <c r="B93" s="78"/>
      <c r="C93" s="79"/>
      <c r="D93" s="80"/>
      <c r="E93" s="80"/>
    </row>
    <row r="94" spans="1:5">
      <c r="A94" s="77"/>
      <c r="B94" s="78"/>
      <c r="C94" s="79"/>
      <c r="D94" s="80"/>
      <c r="E94" s="80"/>
    </row>
    <row r="95" spans="1:5">
      <c r="A95" s="77"/>
      <c r="B95" s="78"/>
      <c r="C95" s="79"/>
      <c r="D95" s="80"/>
      <c r="E95" s="80"/>
    </row>
    <row r="96" spans="1:5">
      <c r="A96" s="77"/>
      <c r="B96" s="78"/>
      <c r="C96" s="79"/>
      <c r="D96" s="80"/>
      <c r="E96" s="80"/>
    </row>
    <row r="97" spans="1:5">
      <c r="A97" s="77"/>
      <c r="B97" s="78"/>
      <c r="C97" s="79"/>
      <c r="D97" s="80"/>
      <c r="E97" s="80"/>
    </row>
    <row r="98" spans="1:5">
      <c r="A98" s="77"/>
      <c r="B98" s="78"/>
      <c r="C98" s="79"/>
      <c r="D98" s="80"/>
      <c r="E98" s="80"/>
    </row>
    <row r="99" spans="1:5">
      <c r="A99" s="77"/>
      <c r="B99" s="78"/>
      <c r="C99" s="79"/>
      <c r="D99" s="80"/>
      <c r="E99" s="80"/>
    </row>
    <row r="100" spans="1:5">
      <c r="A100" s="77"/>
      <c r="B100" s="78"/>
      <c r="C100" s="79"/>
      <c r="D100" s="80"/>
      <c r="E100" s="80"/>
    </row>
    <row r="101" spans="1:5">
      <c r="A101" s="77"/>
      <c r="B101" s="78"/>
      <c r="C101" s="79"/>
      <c r="D101" s="80"/>
      <c r="E101" s="80"/>
    </row>
    <row r="102" spans="1:5">
      <c r="A102" s="77"/>
      <c r="B102" s="78"/>
      <c r="C102" s="79"/>
      <c r="D102" s="80"/>
      <c r="E102" s="80"/>
    </row>
    <row r="103" spans="1:5">
      <c r="A103" s="77"/>
      <c r="B103" s="78"/>
      <c r="C103" s="79"/>
      <c r="D103" s="80"/>
      <c r="E103" s="80"/>
    </row>
    <row r="104" spans="1:5">
      <c r="A104" s="77"/>
      <c r="B104" s="78"/>
      <c r="C104" s="79"/>
      <c r="D104" s="80"/>
      <c r="E104" s="80"/>
    </row>
    <row r="105" spans="1:5">
      <c r="A105" s="77"/>
      <c r="B105" s="78"/>
      <c r="C105" s="79"/>
      <c r="D105" s="80"/>
      <c r="E105" s="80"/>
    </row>
    <row r="106" spans="1:5">
      <c r="B106" s="93" t="s">
        <v>193</v>
      </c>
    </row>
    <row r="107" spans="1:5" ht="24">
      <c r="A107" s="57" t="s">
        <v>139</v>
      </c>
      <c r="B107" s="57" t="s">
        <v>271</v>
      </c>
      <c r="C107" s="57" t="s">
        <v>140</v>
      </c>
      <c r="D107" s="94" t="s">
        <v>141</v>
      </c>
      <c r="E107" s="94" t="s">
        <v>142</v>
      </c>
    </row>
    <row r="108" spans="1:5">
      <c r="A108" s="53">
        <v>1</v>
      </c>
      <c r="B108" s="76" t="s">
        <v>183</v>
      </c>
      <c r="C108" s="56" t="s">
        <v>246</v>
      </c>
      <c r="D108" s="58">
        <v>140</v>
      </c>
      <c r="E108" s="58">
        <v>140</v>
      </c>
    </row>
    <row r="109" spans="1:5">
      <c r="A109" s="53">
        <v>2</v>
      </c>
      <c r="B109" s="76" t="s">
        <v>143</v>
      </c>
      <c r="C109" s="56" t="s">
        <v>246</v>
      </c>
      <c r="D109" s="58">
        <v>550</v>
      </c>
      <c r="E109" s="58">
        <v>550</v>
      </c>
    </row>
    <row r="110" spans="1:5">
      <c r="A110" s="53">
        <v>3</v>
      </c>
      <c r="B110" s="76" t="s">
        <v>144</v>
      </c>
      <c r="C110" s="56" t="s">
        <v>149</v>
      </c>
      <c r="D110" s="58">
        <v>90</v>
      </c>
      <c r="E110" s="58">
        <v>81</v>
      </c>
    </row>
    <row r="111" spans="1:5">
      <c r="A111" s="53">
        <v>4</v>
      </c>
      <c r="B111" s="76" t="s">
        <v>184</v>
      </c>
      <c r="C111" s="56" t="s">
        <v>149</v>
      </c>
      <c r="D111" s="58">
        <v>59</v>
      </c>
      <c r="E111" s="58">
        <v>59</v>
      </c>
    </row>
    <row r="112" spans="1:5">
      <c r="A112" s="53">
        <v>5</v>
      </c>
      <c r="B112" s="76" t="s">
        <v>247</v>
      </c>
      <c r="C112" s="56" t="s">
        <v>149</v>
      </c>
      <c r="D112" s="58">
        <v>1</v>
      </c>
      <c r="E112" s="58">
        <v>1</v>
      </c>
    </row>
    <row r="113" spans="1:5">
      <c r="A113" s="53">
        <v>6</v>
      </c>
      <c r="B113" s="76" t="s">
        <v>146</v>
      </c>
      <c r="C113" s="56" t="s">
        <v>149</v>
      </c>
      <c r="D113" s="58">
        <v>30</v>
      </c>
      <c r="E113" s="58">
        <v>24</v>
      </c>
    </row>
    <row r="114" spans="1:5">
      <c r="A114" s="53">
        <v>7</v>
      </c>
      <c r="B114" s="76" t="s">
        <v>170</v>
      </c>
      <c r="C114" s="56" t="s">
        <v>149</v>
      </c>
      <c r="D114" s="58">
        <v>220</v>
      </c>
      <c r="E114" s="58">
        <v>90</v>
      </c>
    </row>
    <row r="115" spans="1:5">
      <c r="A115" s="53">
        <v>8</v>
      </c>
      <c r="B115" s="76" t="s">
        <v>185</v>
      </c>
      <c r="C115" s="56" t="s">
        <v>149</v>
      </c>
      <c r="D115" s="58">
        <v>24</v>
      </c>
      <c r="E115" s="58">
        <v>24</v>
      </c>
    </row>
    <row r="116" spans="1:5">
      <c r="A116" s="53">
        <v>9</v>
      </c>
      <c r="B116" s="76" t="s">
        <v>186</v>
      </c>
      <c r="C116" s="56" t="s">
        <v>149</v>
      </c>
      <c r="D116" s="58">
        <v>8</v>
      </c>
      <c r="E116" s="58">
        <v>7</v>
      </c>
    </row>
    <row r="117" spans="1:5">
      <c r="A117" s="53">
        <v>10</v>
      </c>
      <c r="B117" s="76" t="s">
        <v>187</v>
      </c>
      <c r="C117" s="56" t="s">
        <v>149</v>
      </c>
      <c r="D117" s="58">
        <v>0</v>
      </c>
      <c r="E117" s="58">
        <v>0</v>
      </c>
    </row>
    <row r="118" spans="1:5">
      <c r="A118" s="53">
        <v>11</v>
      </c>
      <c r="B118" s="76" t="s">
        <v>150</v>
      </c>
      <c r="C118" s="56" t="s">
        <v>149</v>
      </c>
      <c r="D118" s="58">
        <v>13</v>
      </c>
      <c r="E118" s="58">
        <v>13</v>
      </c>
    </row>
    <row r="119" spans="1:5">
      <c r="A119" s="53">
        <v>12</v>
      </c>
      <c r="B119" s="76" t="s">
        <v>152</v>
      </c>
      <c r="C119" s="56" t="s">
        <v>246</v>
      </c>
      <c r="D119" s="58">
        <v>7</v>
      </c>
      <c r="E119" s="58">
        <v>7</v>
      </c>
    </row>
    <row r="120" spans="1:5">
      <c r="A120" s="53">
        <v>13</v>
      </c>
      <c r="B120" s="76" t="s">
        <v>154</v>
      </c>
      <c r="C120" s="56" t="s">
        <v>149</v>
      </c>
      <c r="D120" s="58">
        <v>17</v>
      </c>
      <c r="E120" s="58">
        <v>17</v>
      </c>
    </row>
    <row r="121" spans="1:5">
      <c r="A121" s="53">
        <v>14</v>
      </c>
      <c r="B121" s="76" t="s">
        <v>188</v>
      </c>
      <c r="C121" s="56" t="s">
        <v>149</v>
      </c>
      <c r="D121" s="58">
        <v>105</v>
      </c>
      <c r="E121" s="58">
        <v>63</v>
      </c>
    </row>
    <row r="122" spans="1:5">
      <c r="A122" s="53">
        <v>15</v>
      </c>
      <c r="B122" s="76" t="s">
        <v>155</v>
      </c>
      <c r="C122" s="56" t="s">
        <v>246</v>
      </c>
      <c r="D122" s="58">
        <v>80</v>
      </c>
      <c r="E122" s="58">
        <v>80</v>
      </c>
    </row>
    <row r="123" spans="1:5">
      <c r="A123" s="53">
        <v>16</v>
      </c>
      <c r="B123" s="76" t="s">
        <v>156</v>
      </c>
      <c r="C123" s="56" t="s">
        <v>149</v>
      </c>
      <c r="D123" s="58">
        <v>40</v>
      </c>
      <c r="E123" s="58">
        <v>31</v>
      </c>
    </row>
    <row r="124" spans="1:5">
      <c r="A124" s="53">
        <v>17</v>
      </c>
      <c r="B124" s="76" t="s">
        <v>157</v>
      </c>
      <c r="C124" s="56" t="s">
        <v>149</v>
      </c>
      <c r="D124" s="58">
        <v>1</v>
      </c>
      <c r="E124" s="58">
        <v>1</v>
      </c>
    </row>
    <row r="125" spans="1:5">
      <c r="A125" s="53">
        <v>18</v>
      </c>
      <c r="B125" s="76" t="s">
        <v>189</v>
      </c>
      <c r="C125" s="56" t="s">
        <v>246</v>
      </c>
      <c r="D125" s="58">
        <v>28</v>
      </c>
      <c r="E125" s="58">
        <v>28</v>
      </c>
    </row>
    <row r="126" spans="1:5">
      <c r="A126" s="53">
        <v>19</v>
      </c>
      <c r="B126" s="76" t="s">
        <v>160</v>
      </c>
      <c r="C126" s="56" t="s">
        <v>149</v>
      </c>
      <c r="D126" s="58">
        <v>20</v>
      </c>
      <c r="E126" s="58">
        <v>14</v>
      </c>
    </row>
    <row r="127" spans="1:5">
      <c r="A127" s="53">
        <v>20</v>
      </c>
      <c r="B127" s="76" t="s">
        <v>190</v>
      </c>
      <c r="C127" s="56" t="s">
        <v>149</v>
      </c>
      <c r="D127" s="58">
        <v>21</v>
      </c>
      <c r="E127" s="58">
        <v>21</v>
      </c>
    </row>
    <row r="128" spans="1:5">
      <c r="A128" s="53">
        <v>21</v>
      </c>
      <c r="B128" s="76" t="s">
        <v>173</v>
      </c>
      <c r="C128" s="56" t="s">
        <v>149</v>
      </c>
      <c r="D128" s="58">
        <v>24</v>
      </c>
      <c r="E128" s="58">
        <v>24</v>
      </c>
    </row>
    <row r="129" spans="1:5">
      <c r="A129" s="53">
        <v>22</v>
      </c>
      <c r="B129" s="76" t="s">
        <v>191</v>
      </c>
      <c r="C129" s="56" t="s">
        <v>149</v>
      </c>
      <c r="D129" s="58">
        <v>30</v>
      </c>
      <c r="E129" s="58">
        <v>30</v>
      </c>
    </row>
    <row r="130" spans="1:5">
      <c r="A130" s="53">
        <v>23</v>
      </c>
      <c r="B130" s="76" t="s">
        <v>161</v>
      </c>
      <c r="C130" s="56" t="s">
        <v>149</v>
      </c>
      <c r="D130" s="58">
        <v>33</v>
      </c>
      <c r="E130" s="58">
        <v>33</v>
      </c>
    </row>
    <row r="131" spans="1:5">
      <c r="A131" s="53">
        <v>24</v>
      </c>
      <c r="B131" s="55" t="s">
        <v>220</v>
      </c>
      <c r="C131" s="56" t="s">
        <v>149</v>
      </c>
      <c r="D131" s="58">
        <v>20</v>
      </c>
      <c r="E131" s="58">
        <v>20</v>
      </c>
    </row>
    <row r="132" spans="1:5">
      <c r="A132" s="53">
        <v>25</v>
      </c>
      <c r="B132" s="76" t="s">
        <v>175</v>
      </c>
      <c r="C132" s="56" t="s">
        <v>149</v>
      </c>
      <c r="D132" s="58">
        <v>25</v>
      </c>
      <c r="E132" s="58">
        <v>25</v>
      </c>
    </row>
    <row r="133" spans="1:5">
      <c r="A133" s="53">
        <v>26</v>
      </c>
      <c r="B133" s="76" t="s">
        <v>176</v>
      </c>
      <c r="C133" s="56" t="s">
        <v>149</v>
      </c>
      <c r="D133" s="58">
        <v>5</v>
      </c>
      <c r="E133" s="58">
        <v>5</v>
      </c>
    </row>
    <row r="134" spans="1:5">
      <c r="A134" s="53">
        <v>27</v>
      </c>
      <c r="B134" s="76" t="s">
        <v>26</v>
      </c>
      <c r="C134" s="56" t="s">
        <v>149</v>
      </c>
      <c r="D134" s="58">
        <v>180</v>
      </c>
      <c r="E134" s="58">
        <v>180</v>
      </c>
    </row>
    <row r="135" spans="1:5">
      <c r="A135" s="53">
        <v>28</v>
      </c>
      <c r="B135" s="76" t="s">
        <v>34</v>
      </c>
      <c r="C135" s="56" t="s">
        <v>149</v>
      </c>
      <c r="D135" s="58">
        <v>120</v>
      </c>
      <c r="E135" s="58">
        <v>120</v>
      </c>
    </row>
    <row r="136" spans="1:5">
      <c r="A136" s="53">
        <v>29</v>
      </c>
      <c r="B136" s="76" t="s">
        <v>178</v>
      </c>
      <c r="C136" s="56" t="s">
        <v>149</v>
      </c>
      <c r="D136" s="58">
        <v>0.8</v>
      </c>
      <c r="E136" s="58">
        <v>0.8</v>
      </c>
    </row>
    <row r="137" spans="1:5">
      <c r="A137" s="53">
        <v>30</v>
      </c>
      <c r="B137" s="76" t="s">
        <v>165</v>
      </c>
      <c r="C137" s="56" t="s">
        <v>149</v>
      </c>
      <c r="D137" s="58">
        <v>143</v>
      </c>
      <c r="E137" s="58">
        <v>100</v>
      </c>
    </row>
    <row r="138" spans="1:5">
      <c r="A138" s="53">
        <v>31</v>
      </c>
      <c r="B138" s="55" t="s">
        <v>179</v>
      </c>
      <c r="C138" s="56" t="s">
        <v>180</v>
      </c>
      <c r="D138" s="58">
        <v>1.5</v>
      </c>
      <c r="E138" s="58">
        <v>1.5</v>
      </c>
    </row>
    <row r="139" spans="1:5">
      <c r="A139" s="79"/>
      <c r="B139" s="82"/>
      <c r="C139" s="83"/>
      <c r="D139" s="80"/>
      <c r="E139" s="80"/>
    </row>
    <row r="140" spans="1:5">
      <c r="A140" s="79"/>
      <c r="B140" s="82"/>
      <c r="C140" s="83"/>
      <c r="D140" s="80"/>
      <c r="E140" s="80"/>
    </row>
    <row r="141" spans="1:5">
      <c r="A141" s="79"/>
      <c r="B141" s="82"/>
      <c r="C141" s="83"/>
      <c r="D141" s="80"/>
      <c r="E141" s="80"/>
    </row>
    <row r="142" spans="1:5">
      <c r="A142" s="79"/>
      <c r="B142" s="82"/>
      <c r="C142" s="83"/>
      <c r="D142" s="80"/>
      <c r="E142" s="80"/>
    </row>
    <row r="143" spans="1:5">
      <c r="A143" s="79"/>
      <c r="B143" s="82"/>
      <c r="C143" s="83"/>
      <c r="D143" s="80"/>
      <c r="E143" s="80"/>
    </row>
    <row r="144" spans="1:5">
      <c r="A144" s="79"/>
      <c r="B144" s="82"/>
      <c r="C144" s="83"/>
      <c r="D144" s="80"/>
      <c r="E144" s="80"/>
    </row>
    <row r="145" spans="1:5">
      <c r="A145" s="79"/>
      <c r="B145" s="82"/>
      <c r="C145" s="83"/>
      <c r="D145" s="80"/>
      <c r="E145" s="80"/>
    </row>
    <row r="146" spans="1:5">
      <c r="A146" s="79"/>
      <c r="B146" s="82"/>
      <c r="C146" s="83"/>
      <c r="D146" s="80"/>
      <c r="E146" s="80"/>
    </row>
    <row r="147" spans="1:5">
      <c r="A147" s="79"/>
      <c r="B147" s="82"/>
      <c r="C147" s="83"/>
      <c r="D147" s="80"/>
      <c r="E147" s="80"/>
    </row>
    <row r="148" spans="1:5">
      <c r="A148" s="79"/>
      <c r="B148" s="82"/>
      <c r="C148" s="83"/>
      <c r="D148" s="80"/>
      <c r="E148" s="80"/>
    </row>
    <row r="149" spans="1:5">
      <c r="A149" s="79"/>
      <c r="B149" s="82"/>
      <c r="C149" s="83"/>
      <c r="D149" s="80"/>
      <c r="E149" s="80"/>
    </row>
    <row r="150" spans="1:5">
      <c r="A150" s="79"/>
      <c r="B150" s="82"/>
      <c r="C150" s="83"/>
      <c r="D150" s="80"/>
      <c r="E150" s="80"/>
    </row>
    <row r="151" spans="1:5">
      <c r="A151" s="79"/>
      <c r="B151" s="82"/>
      <c r="C151" s="83"/>
      <c r="D151" s="80"/>
      <c r="E151" s="80"/>
    </row>
    <row r="152" spans="1:5">
      <c r="A152" s="79"/>
      <c r="B152" s="82"/>
      <c r="C152" s="83"/>
      <c r="D152" s="80"/>
      <c r="E152" s="80"/>
    </row>
    <row r="153" spans="1:5">
      <c r="A153" s="79"/>
      <c r="B153" s="82"/>
      <c r="C153" s="83"/>
      <c r="D153" s="80"/>
      <c r="E153" s="80"/>
    </row>
    <row r="154" spans="1:5">
      <c r="A154" s="79"/>
      <c r="B154" s="82"/>
      <c r="C154" s="83"/>
      <c r="D154" s="80"/>
      <c r="E154" s="80"/>
    </row>
    <row r="155" spans="1:5">
      <c r="A155" s="79"/>
      <c r="B155" s="82"/>
      <c r="C155" s="83"/>
      <c r="D155" s="80"/>
      <c r="E155" s="80"/>
    </row>
    <row r="156" spans="1:5">
      <c r="A156" s="79"/>
      <c r="B156" s="82"/>
      <c r="C156" s="83"/>
      <c r="D156" s="80"/>
      <c r="E156" s="80"/>
    </row>
    <row r="160" spans="1:5">
      <c r="A160" s="60"/>
      <c r="B160" s="60" t="s">
        <v>202</v>
      </c>
      <c r="C160" s="4"/>
      <c r="D160" s="4"/>
      <c r="E160" s="4"/>
    </row>
    <row r="161" spans="1:10" ht="24">
      <c r="A161" s="57" t="s">
        <v>139</v>
      </c>
      <c r="B161" s="57" t="s">
        <v>271</v>
      </c>
      <c r="C161" s="57" t="s">
        <v>140</v>
      </c>
      <c r="D161" s="95" t="s">
        <v>141</v>
      </c>
      <c r="E161" s="95" t="s">
        <v>142</v>
      </c>
    </row>
    <row r="162" spans="1:10">
      <c r="A162" s="53">
        <v>1</v>
      </c>
      <c r="B162" s="76" t="s">
        <v>165</v>
      </c>
      <c r="C162" s="56" t="s">
        <v>149</v>
      </c>
      <c r="D162" s="58">
        <v>143</v>
      </c>
      <c r="E162" s="58">
        <v>100</v>
      </c>
    </row>
    <row r="163" spans="1:10">
      <c r="A163" s="53">
        <v>2</v>
      </c>
      <c r="B163" s="76" t="s">
        <v>194</v>
      </c>
      <c r="C163" s="56" t="s">
        <v>246</v>
      </c>
      <c r="D163" s="58">
        <v>150</v>
      </c>
      <c r="E163" s="58">
        <v>150</v>
      </c>
    </row>
    <row r="164" spans="1:10">
      <c r="A164" s="53">
        <v>3</v>
      </c>
      <c r="B164" s="76" t="s">
        <v>166</v>
      </c>
      <c r="C164" s="56" t="s">
        <v>149</v>
      </c>
      <c r="D164" s="58">
        <v>0</v>
      </c>
      <c r="E164" s="58">
        <v>0</v>
      </c>
    </row>
    <row r="165" spans="1:10">
      <c r="A165" s="53">
        <v>4</v>
      </c>
      <c r="B165" s="76" t="s">
        <v>143</v>
      </c>
      <c r="C165" s="56" t="s">
        <v>246</v>
      </c>
      <c r="D165" s="58">
        <v>338</v>
      </c>
      <c r="E165" s="58">
        <v>338</v>
      </c>
    </row>
    <row r="166" spans="1:10">
      <c r="A166" s="53">
        <v>5</v>
      </c>
      <c r="B166" s="55" t="s">
        <v>215</v>
      </c>
      <c r="C166" s="56" t="s">
        <v>149</v>
      </c>
      <c r="D166" s="58">
        <v>21</v>
      </c>
      <c r="E166" s="58">
        <v>15</v>
      </c>
    </row>
    <row r="167" spans="1:10">
      <c r="A167" s="53">
        <v>6</v>
      </c>
      <c r="B167" s="76" t="s">
        <v>167</v>
      </c>
      <c r="C167" s="56" t="s">
        <v>149</v>
      </c>
      <c r="D167" s="58">
        <v>39</v>
      </c>
      <c r="E167" s="58">
        <v>35</v>
      </c>
      <c r="G167" s="15"/>
      <c r="H167" s="15"/>
      <c r="I167" s="15"/>
      <c r="J167" s="15"/>
    </row>
    <row r="168" spans="1:10">
      <c r="A168" s="53">
        <v>7</v>
      </c>
      <c r="B168" s="76" t="s">
        <v>168</v>
      </c>
      <c r="C168" s="56" t="s">
        <v>149</v>
      </c>
      <c r="D168" s="58">
        <v>0.95</v>
      </c>
      <c r="E168" s="58">
        <v>0.95</v>
      </c>
      <c r="G168" s="15"/>
      <c r="H168" s="15"/>
      <c r="I168" s="15"/>
      <c r="J168" s="15"/>
    </row>
    <row r="169" spans="1:10">
      <c r="A169" s="53">
        <v>8</v>
      </c>
      <c r="B169" s="76" t="s">
        <v>146</v>
      </c>
      <c r="C169" s="56" t="s">
        <v>149</v>
      </c>
      <c r="D169" s="58">
        <v>197</v>
      </c>
      <c r="E169" s="58">
        <v>158</v>
      </c>
      <c r="G169" s="82"/>
      <c r="H169" s="83"/>
      <c r="I169" s="80"/>
      <c r="J169" s="80"/>
    </row>
    <row r="170" spans="1:10">
      <c r="A170" s="53">
        <v>9</v>
      </c>
      <c r="B170" s="76" t="s">
        <v>170</v>
      </c>
      <c r="C170" s="56" t="s">
        <v>149</v>
      </c>
      <c r="D170" s="58">
        <v>220</v>
      </c>
      <c r="E170" s="58">
        <v>90</v>
      </c>
      <c r="G170" s="15"/>
      <c r="H170" s="15"/>
      <c r="I170" s="15"/>
      <c r="J170" s="15"/>
    </row>
    <row r="171" spans="1:10">
      <c r="A171" s="53">
        <v>10</v>
      </c>
      <c r="B171" s="76" t="s">
        <v>195</v>
      </c>
      <c r="C171" s="56" t="s">
        <v>149</v>
      </c>
      <c r="D171" s="58">
        <v>6</v>
      </c>
      <c r="E171" s="58">
        <v>6</v>
      </c>
      <c r="G171" s="15"/>
      <c r="H171" s="15"/>
      <c r="I171" s="15"/>
      <c r="J171" s="15"/>
    </row>
    <row r="172" spans="1:10">
      <c r="A172" s="53">
        <v>11</v>
      </c>
      <c r="B172" s="76" t="s">
        <v>206</v>
      </c>
      <c r="C172" s="56" t="s">
        <v>149</v>
      </c>
      <c r="D172" s="58">
        <v>10</v>
      </c>
      <c r="E172" s="58">
        <v>10</v>
      </c>
    </row>
    <row r="173" spans="1:10">
      <c r="A173" s="53">
        <v>12</v>
      </c>
      <c r="B173" s="76" t="s">
        <v>197</v>
      </c>
      <c r="C173" s="56" t="s">
        <v>149</v>
      </c>
      <c r="D173" s="58">
        <v>6</v>
      </c>
      <c r="E173" s="58">
        <v>6</v>
      </c>
    </row>
    <row r="174" spans="1:10">
      <c r="A174" s="53">
        <v>13</v>
      </c>
      <c r="B174" s="76" t="s">
        <v>150</v>
      </c>
      <c r="C174" s="56" t="s">
        <v>149</v>
      </c>
      <c r="D174" s="58">
        <v>35</v>
      </c>
      <c r="E174" s="58">
        <v>30</v>
      </c>
    </row>
    <row r="175" spans="1:10">
      <c r="A175" s="53">
        <v>14</v>
      </c>
      <c r="B175" s="76" t="s">
        <v>152</v>
      </c>
      <c r="C175" s="56" t="s">
        <v>246</v>
      </c>
      <c r="D175" s="58">
        <v>12</v>
      </c>
      <c r="E175" s="58">
        <v>12</v>
      </c>
    </row>
    <row r="176" spans="1:10">
      <c r="A176" s="53">
        <v>15</v>
      </c>
      <c r="B176" s="76" t="s">
        <v>153</v>
      </c>
      <c r="C176" s="56" t="s">
        <v>149</v>
      </c>
      <c r="D176" s="58">
        <v>10</v>
      </c>
      <c r="E176" s="58">
        <v>10</v>
      </c>
    </row>
    <row r="177" spans="1:5">
      <c r="A177" s="53">
        <v>16</v>
      </c>
      <c r="B177" s="76" t="s">
        <v>154</v>
      </c>
      <c r="C177" s="56" t="s">
        <v>149</v>
      </c>
      <c r="D177" s="58">
        <v>10</v>
      </c>
      <c r="E177" s="58">
        <v>10</v>
      </c>
    </row>
    <row r="178" spans="1:5">
      <c r="A178" s="53">
        <v>17</v>
      </c>
      <c r="B178" s="76" t="s">
        <v>155</v>
      </c>
      <c r="C178" s="56" t="s">
        <v>246</v>
      </c>
      <c r="D178" s="58">
        <v>70</v>
      </c>
      <c r="E178" s="58">
        <v>70</v>
      </c>
    </row>
    <row r="179" spans="1:5">
      <c r="A179" s="53">
        <v>18</v>
      </c>
      <c r="B179" s="76" t="s">
        <v>63</v>
      </c>
      <c r="C179" s="56" t="s">
        <v>149</v>
      </c>
      <c r="D179" s="58">
        <v>10</v>
      </c>
      <c r="E179" s="58">
        <v>10</v>
      </c>
    </row>
    <row r="180" spans="1:5">
      <c r="A180" s="53">
        <v>19</v>
      </c>
      <c r="B180" s="76" t="s">
        <v>156</v>
      </c>
      <c r="C180" s="56" t="s">
        <v>149</v>
      </c>
      <c r="D180" s="58">
        <v>70</v>
      </c>
      <c r="E180" s="58">
        <v>60</v>
      </c>
    </row>
    <row r="181" spans="1:5">
      <c r="A181" s="53">
        <v>20</v>
      </c>
      <c r="B181" s="76" t="s">
        <v>157</v>
      </c>
      <c r="C181" s="56" t="s">
        <v>149</v>
      </c>
      <c r="D181" s="58">
        <v>8</v>
      </c>
      <c r="E181" s="58">
        <v>8</v>
      </c>
    </row>
    <row r="182" spans="1:5">
      <c r="A182" s="53">
        <v>21</v>
      </c>
      <c r="B182" s="76" t="s">
        <v>198</v>
      </c>
      <c r="C182" s="56" t="s">
        <v>149</v>
      </c>
      <c r="D182" s="58">
        <v>68</v>
      </c>
      <c r="E182" s="58">
        <v>55</v>
      </c>
    </row>
    <row r="183" spans="1:5">
      <c r="A183" s="53">
        <v>22</v>
      </c>
      <c r="B183" s="76" t="s">
        <v>159</v>
      </c>
      <c r="C183" s="56" t="s">
        <v>149</v>
      </c>
      <c r="D183" s="58">
        <v>13</v>
      </c>
      <c r="E183" s="58">
        <v>12</v>
      </c>
    </row>
    <row r="184" spans="1:5">
      <c r="A184" s="53">
        <v>23</v>
      </c>
      <c r="B184" s="76" t="s">
        <v>199</v>
      </c>
      <c r="C184" s="56" t="s">
        <v>149</v>
      </c>
      <c r="D184" s="58">
        <v>4.05</v>
      </c>
      <c r="E184" s="58">
        <v>3</v>
      </c>
    </row>
    <row r="185" spans="1:5">
      <c r="A185" s="53">
        <v>24</v>
      </c>
      <c r="B185" s="76" t="s">
        <v>200</v>
      </c>
      <c r="C185" s="56" t="s">
        <v>149</v>
      </c>
      <c r="D185" s="58">
        <v>10</v>
      </c>
      <c r="E185" s="58">
        <v>10</v>
      </c>
    </row>
    <row r="186" spans="1:5">
      <c r="A186" s="53">
        <v>25</v>
      </c>
      <c r="B186" s="76" t="s">
        <v>173</v>
      </c>
      <c r="C186" s="56" t="s">
        <v>149</v>
      </c>
      <c r="D186" s="58">
        <v>39</v>
      </c>
      <c r="E186" s="58">
        <v>39</v>
      </c>
    </row>
    <row r="187" spans="1:5">
      <c r="A187" s="53">
        <v>26</v>
      </c>
      <c r="B187" s="76" t="s">
        <v>161</v>
      </c>
      <c r="C187" s="56" t="s">
        <v>149</v>
      </c>
      <c r="D187" s="58">
        <v>36</v>
      </c>
      <c r="E187" s="58">
        <v>36</v>
      </c>
    </row>
    <row r="188" spans="1:5">
      <c r="A188" s="53">
        <v>27</v>
      </c>
      <c r="B188" s="76" t="s">
        <v>175</v>
      </c>
      <c r="C188" s="56" t="s">
        <v>149</v>
      </c>
      <c r="D188" s="58">
        <v>3</v>
      </c>
      <c r="E188" s="58">
        <v>3</v>
      </c>
    </row>
    <row r="189" spans="1:5">
      <c r="A189" s="53">
        <v>28</v>
      </c>
      <c r="B189" s="76" t="s">
        <v>176</v>
      </c>
      <c r="C189" s="56" t="s">
        <v>149</v>
      </c>
      <c r="D189" s="58">
        <v>5</v>
      </c>
      <c r="E189" s="58">
        <v>5</v>
      </c>
    </row>
    <row r="190" spans="1:5">
      <c r="A190" s="53">
        <v>29</v>
      </c>
      <c r="B190" s="76" t="s">
        <v>201</v>
      </c>
      <c r="C190" s="56" t="s">
        <v>149</v>
      </c>
      <c r="D190" s="58">
        <v>3</v>
      </c>
      <c r="E190" s="58">
        <v>3</v>
      </c>
    </row>
    <row r="191" spans="1:5">
      <c r="A191" s="53">
        <v>30</v>
      </c>
      <c r="B191" s="76" t="s">
        <v>177</v>
      </c>
      <c r="C191" s="56" t="s">
        <v>149</v>
      </c>
      <c r="D191" s="58">
        <v>70</v>
      </c>
      <c r="E191" s="58">
        <v>70</v>
      </c>
    </row>
    <row r="192" spans="1:5">
      <c r="A192" s="53">
        <v>31</v>
      </c>
      <c r="B192" s="76" t="s">
        <v>164</v>
      </c>
      <c r="C192" s="56" t="s">
        <v>149</v>
      </c>
      <c r="D192" s="58">
        <v>12</v>
      </c>
      <c r="E192" s="58">
        <v>12</v>
      </c>
    </row>
    <row r="193" spans="1:5">
      <c r="A193" s="53">
        <v>32</v>
      </c>
      <c r="B193" s="76" t="s">
        <v>26</v>
      </c>
      <c r="C193" s="56" t="s">
        <v>149</v>
      </c>
      <c r="D193" s="58">
        <v>180</v>
      </c>
      <c r="E193" s="58">
        <v>180</v>
      </c>
    </row>
    <row r="194" spans="1:5">
      <c r="A194" s="53">
        <v>33</v>
      </c>
      <c r="B194" s="76" t="s">
        <v>34</v>
      </c>
      <c r="C194" s="56" t="s">
        <v>149</v>
      </c>
      <c r="D194" s="58">
        <v>120</v>
      </c>
      <c r="E194" s="58">
        <v>120</v>
      </c>
    </row>
    <row r="195" spans="1:5">
      <c r="A195" s="53">
        <v>34</v>
      </c>
      <c r="B195" s="76" t="s">
        <v>178</v>
      </c>
      <c r="C195" s="56" t="s">
        <v>149</v>
      </c>
      <c r="D195" s="58">
        <v>0.8</v>
      </c>
      <c r="E195" s="58">
        <v>0.8</v>
      </c>
    </row>
    <row r="196" spans="1:5">
      <c r="A196" s="53">
        <v>35</v>
      </c>
      <c r="B196" s="55" t="s">
        <v>192</v>
      </c>
      <c r="C196" s="56" t="s">
        <v>149</v>
      </c>
      <c r="D196" s="58">
        <v>14</v>
      </c>
      <c r="E196" s="58">
        <v>12</v>
      </c>
    </row>
    <row r="197" spans="1:5">
      <c r="A197" s="53">
        <v>36</v>
      </c>
      <c r="B197" s="55" t="s">
        <v>179</v>
      </c>
      <c r="C197" s="56" t="s">
        <v>180</v>
      </c>
      <c r="D197" s="58">
        <v>1.5</v>
      </c>
      <c r="E197" s="58">
        <v>1.5</v>
      </c>
    </row>
    <row r="198" spans="1:5">
      <c r="A198" s="79"/>
      <c r="B198" s="82"/>
      <c r="C198" s="83"/>
      <c r="D198" s="80"/>
      <c r="E198" s="80"/>
    </row>
    <row r="199" spans="1:5">
      <c r="A199" s="79"/>
      <c r="B199" s="82"/>
      <c r="C199" s="83"/>
      <c r="D199" s="80"/>
      <c r="E199" s="80"/>
    </row>
    <row r="200" spans="1:5">
      <c r="A200" s="79"/>
      <c r="B200" s="82"/>
      <c r="C200" s="83"/>
      <c r="D200" s="80"/>
      <c r="E200" s="80"/>
    </row>
    <row r="201" spans="1:5">
      <c r="A201" s="79"/>
      <c r="B201" s="82"/>
      <c r="C201" s="83"/>
      <c r="D201" s="80"/>
      <c r="E201" s="80"/>
    </row>
    <row r="202" spans="1:5">
      <c r="A202" s="79"/>
      <c r="B202" s="82"/>
      <c r="C202" s="83"/>
      <c r="D202" s="80"/>
      <c r="E202" s="80"/>
    </row>
    <row r="203" spans="1:5">
      <c r="A203" s="79"/>
      <c r="B203" s="82"/>
      <c r="C203" s="83"/>
      <c r="D203" s="80"/>
      <c r="E203" s="80"/>
    </row>
    <row r="204" spans="1:5">
      <c r="A204" s="79"/>
      <c r="B204" s="82"/>
      <c r="C204" s="83"/>
      <c r="D204" s="80"/>
      <c r="E204" s="80"/>
    </row>
    <row r="205" spans="1:5">
      <c r="A205" s="79"/>
      <c r="B205" s="82"/>
      <c r="C205" s="83"/>
      <c r="D205" s="80"/>
      <c r="E205" s="80"/>
    </row>
    <row r="206" spans="1:5">
      <c r="A206" s="79"/>
      <c r="B206" s="82"/>
      <c r="C206" s="83"/>
      <c r="D206" s="80"/>
      <c r="E206" s="80"/>
    </row>
    <row r="207" spans="1:5">
      <c r="A207" s="79"/>
      <c r="B207" s="82"/>
      <c r="C207" s="83"/>
      <c r="D207" s="80"/>
      <c r="E207" s="80"/>
    </row>
    <row r="208" spans="1:5">
      <c r="A208" s="79"/>
      <c r="B208" s="82"/>
      <c r="C208" s="83"/>
      <c r="D208" s="80"/>
      <c r="E208" s="80"/>
    </row>
    <row r="209" spans="1:5">
      <c r="A209" s="79"/>
      <c r="B209" s="82"/>
      <c r="C209" s="83"/>
      <c r="D209" s="80"/>
      <c r="E209" s="80"/>
    </row>
    <row r="210" spans="1:5">
      <c r="A210" s="79"/>
      <c r="B210" s="82"/>
      <c r="C210" s="83"/>
      <c r="D210" s="80"/>
      <c r="E210" s="80"/>
    </row>
    <row r="211" spans="1:5">
      <c r="D211" s="62"/>
      <c r="E211" s="62"/>
    </row>
    <row r="212" spans="1:5">
      <c r="B212" s="59" t="s">
        <v>203</v>
      </c>
      <c r="D212" s="62"/>
      <c r="E212" s="62"/>
    </row>
    <row r="213" spans="1:5" ht="24">
      <c r="A213" s="57" t="s">
        <v>139</v>
      </c>
      <c r="B213" s="57" t="s">
        <v>271</v>
      </c>
      <c r="C213" s="57" t="s">
        <v>140</v>
      </c>
      <c r="D213" s="95" t="s">
        <v>141</v>
      </c>
      <c r="E213" s="95" t="s">
        <v>142</v>
      </c>
    </row>
    <row r="214" spans="1:5">
      <c r="A214" s="53">
        <v>1</v>
      </c>
      <c r="B214" s="76" t="s">
        <v>194</v>
      </c>
      <c r="C214" s="56" t="s">
        <v>246</v>
      </c>
      <c r="D214" s="58">
        <v>170</v>
      </c>
      <c r="E214" s="58">
        <v>170</v>
      </c>
    </row>
    <row r="215" spans="1:5">
      <c r="A215" s="53">
        <v>2</v>
      </c>
      <c r="B215" s="76" t="s">
        <v>143</v>
      </c>
      <c r="C215" s="56" t="s">
        <v>246</v>
      </c>
      <c r="D215" s="58">
        <v>262</v>
      </c>
      <c r="E215" s="58">
        <v>262</v>
      </c>
    </row>
    <row r="216" spans="1:5">
      <c r="A216" s="53">
        <v>3</v>
      </c>
      <c r="B216" s="76" t="s">
        <v>167</v>
      </c>
      <c r="C216" s="56" t="s">
        <v>149</v>
      </c>
      <c r="D216" s="58">
        <v>90</v>
      </c>
      <c r="E216" s="58">
        <v>86</v>
      </c>
    </row>
    <row r="217" spans="1:5">
      <c r="A217" s="53">
        <v>4</v>
      </c>
      <c r="B217" s="76" t="s">
        <v>165</v>
      </c>
      <c r="C217" s="56" t="s">
        <v>149</v>
      </c>
      <c r="D217" s="58">
        <v>143</v>
      </c>
      <c r="E217" s="58">
        <v>100</v>
      </c>
    </row>
    <row r="218" spans="1:5">
      <c r="A218" s="53">
        <v>5</v>
      </c>
      <c r="B218" s="76" t="s">
        <v>204</v>
      </c>
      <c r="C218" s="56" t="s">
        <v>149</v>
      </c>
      <c r="D218" s="58">
        <v>12</v>
      </c>
      <c r="E218" s="58">
        <v>9</v>
      </c>
    </row>
    <row r="219" spans="1:5">
      <c r="A219" s="53">
        <v>6</v>
      </c>
      <c r="B219" s="76" t="s">
        <v>146</v>
      </c>
      <c r="C219" s="56" t="s">
        <v>149</v>
      </c>
      <c r="D219" s="58">
        <v>124</v>
      </c>
      <c r="E219" s="58">
        <v>99</v>
      </c>
    </row>
    <row r="220" spans="1:5">
      <c r="A220" s="53">
        <v>7</v>
      </c>
      <c r="B220" s="76" t="s">
        <v>170</v>
      </c>
      <c r="C220" s="56" t="s">
        <v>149</v>
      </c>
      <c r="D220" s="58">
        <v>300</v>
      </c>
      <c r="E220" s="58">
        <v>168</v>
      </c>
    </row>
    <row r="221" spans="1:5">
      <c r="A221" s="53">
        <v>8</v>
      </c>
      <c r="B221" s="76" t="s">
        <v>205</v>
      </c>
      <c r="C221" s="56" t="s">
        <v>149</v>
      </c>
      <c r="D221" s="58">
        <v>4</v>
      </c>
      <c r="E221" s="58">
        <v>4</v>
      </c>
    </row>
    <row r="222" spans="1:5">
      <c r="A222" s="53">
        <v>9</v>
      </c>
      <c r="B222" s="76" t="s">
        <v>196</v>
      </c>
      <c r="C222" s="56" t="s">
        <v>149</v>
      </c>
      <c r="D222" s="58">
        <v>2</v>
      </c>
      <c r="E222" s="58">
        <v>2</v>
      </c>
    </row>
    <row r="223" spans="1:5">
      <c r="A223" s="53">
        <v>10</v>
      </c>
      <c r="B223" s="76" t="s">
        <v>206</v>
      </c>
      <c r="C223" s="56" t="s">
        <v>149</v>
      </c>
      <c r="D223" s="58">
        <v>2</v>
      </c>
      <c r="E223" s="58">
        <v>2</v>
      </c>
    </row>
    <row r="224" spans="1:5">
      <c r="A224" s="53">
        <v>11</v>
      </c>
      <c r="B224" s="76" t="s">
        <v>197</v>
      </c>
      <c r="C224" s="56" t="s">
        <v>149</v>
      </c>
      <c r="D224" s="58">
        <v>25</v>
      </c>
      <c r="E224" s="58">
        <v>25</v>
      </c>
    </row>
    <row r="225" spans="1:5">
      <c r="A225" s="53">
        <v>12</v>
      </c>
      <c r="B225" s="76" t="s">
        <v>207</v>
      </c>
      <c r="C225" s="56" t="s">
        <v>149</v>
      </c>
      <c r="D225" s="58">
        <v>2</v>
      </c>
      <c r="E225" s="58">
        <v>2</v>
      </c>
    </row>
    <row r="226" spans="1:5">
      <c r="A226" s="53">
        <v>13</v>
      </c>
      <c r="B226" s="76" t="s">
        <v>150</v>
      </c>
      <c r="C226" s="56" t="s">
        <v>149</v>
      </c>
      <c r="D226" s="58">
        <v>17</v>
      </c>
      <c r="E226" s="58">
        <v>14</v>
      </c>
    </row>
    <row r="227" spans="1:5">
      <c r="A227" s="53">
        <v>14</v>
      </c>
      <c r="B227" s="76" t="s">
        <v>152</v>
      </c>
      <c r="C227" s="56" t="s">
        <v>246</v>
      </c>
      <c r="D227" s="58">
        <v>10</v>
      </c>
      <c r="E227" s="58">
        <v>10</v>
      </c>
    </row>
    <row r="228" spans="1:5">
      <c r="A228" s="53">
        <v>15</v>
      </c>
      <c r="B228" s="76" t="s">
        <v>154</v>
      </c>
      <c r="C228" s="56" t="s">
        <v>149</v>
      </c>
      <c r="D228" s="58">
        <v>20</v>
      </c>
      <c r="E228" s="58">
        <v>20</v>
      </c>
    </row>
    <row r="229" spans="1:5">
      <c r="A229" s="53">
        <v>16</v>
      </c>
      <c r="B229" s="76" t="s">
        <v>155</v>
      </c>
      <c r="C229" s="56" t="s">
        <v>246</v>
      </c>
      <c r="D229" s="58">
        <v>80</v>
      </c>
      <c r="E229" s="58">
        <v>80</v>
      </c>
    </row>
    <row r="230" spans="1:5">
      <c r="A230" s="53">
        <v>17</v>
      </c>
      <c r="B230" s="76" t="s">
        <v>156</v>
      </c>
      <c r="C230" s="56" t="s">
        <v>149</v>
      </c>
      <c r="D230" s="58">
        <v>20</v>
      </c>
      <c r="E230" s="58">
        <v>14</v>
      </c>
    </row>
    <row r="231" spans="1:5">
      <c r="A231" s="53">
        <v>18</v>
      </c>
      <c r="B231" s="76" t="s">
        <v>157</v>
      </c>
      <c r="C231" s="56" t="s">
        <v>149</v>
      </c>
      <c r="D231" s="58">
        <v>2</v>
      </c>
      <c r="E231" s="58">
        <v>2</v>
      </c>
    </row>
    <row r="232" spans="1:5">
      <c r="A232" s="53">
        <v>19</v>
      </c>
      <c r="B232" s="76" t="s">
        <v>208</v>
      </c>
      <c r="C232" s="56" t="s">
        <v>149</v>
      </c>
      <c r="D232" s="58">
        <v>1</v>
      </c>
      <c r="E232" s="58">
        <v>1</v>
      </c>
    </row>
    <row r="233" spans="1:5">
      <c r="A233" s="53">
        <v>20</v>
      </c>
      <c r="B233" s="76" t="s">
        <v>200</v>
      </c>
      <c r="C233" s="56" t="s">
        <v>149</v>
      </c>
      <c r="D233" s="58">
        <v>2</v>
      </c>
      <c r="E233" s="58">
        <v>2</v>
      </c>
    </row>
    <row r="234" spans="1:5">
      <c r="A234" s="53">
        <v>21</v>
      </c>
      <c r="B234" s="76" t="s">
        <v>173</v>
      </c>
      <c r="C234" s="56" t="s">
        <v>149</v>
      </c>
      <c r="D234" s="58">
        <v>16</v>
      </c>
      <c r="E234" s="58">
        <v>13</v>
      </c>
    </row>
    <row r="235" spans="1:5">
      <c r="A235" s="53">
        <v>22</v>
      </c>
      <c r="B235" s="76" t="s">
        <v>209</v>
      </c>
      <c r="C235" s="56" t="s">
        <v>149</v>
      </c>
      <c r="D235" s="58">
        <v>19</v>
      </c>
      <c r="E235" s="58">
        <v>19</v>
      </c>
    </row>
    <row r="236" spans="1:5">
      <c r="A236" s="53">
        <v>23</v>
      </c>
      <c r="B236" s="76" t="s">
        <v>161</v>
      </c>
      <c r="C236" s="56" t="s">
        <v>149</v>
      </c>
      <c r="D236" s="58">
        <v>33</v>
      </c>
      <c r="E236" s="58">
        <v>33</v>
      </c>
    </row>
    <row r="237" spans="1:5">
      <c r="A237" s="53">
        <v>24</v>
      </c>
      <c r="B237" s="76" t="s">
        <v>210</v>
      </c>
      <c r="C237" s="56" t="s">
        <v>149</v>
      </c>
      <c r="D237" s="58">
        <v>4.4999999999999998E-2</v>
      </c>
      <c r="E237" s="58">
        <v>4.4999999999999998E-2</v>
      </c>
    </row>
    <row r="238" spans="1:5">
      <c r="A238" s="53">
        <v>25</v>
      </c>
      <c r="B238" s="76" t="s">
        <v>211</v>
      </c>
      <c r="C238" s="56" t="s">
        <v>246</v>
      </c>
      <c r="D238" s="58">
        <v>200</v>
      </c>
      <c r="E238" s="58">
        <v>200</v>
      </c>
    </row>
    <row r="239" spans="1:5">
      <c r="A239" s="53">
        <v>26</v>
      </c>
      <c r="B239" s="76" t="s">
        <v>163</v>
      </c>
      <c r="C239" s="56" t="s">
        <v>149</v>
      </c>
      <c r="D239" s="58">
        <v>5</v>
      </c>
      <c r="E239" s="58">
        <v>5</v>
      </c>
    </row>
    <row r="240" spans="1:5">
      <c r="A240" s="53">
        <v>27</v>
      </c>
      <c r="B240" s="76" t="s">
        <v>264</v>
      </c>
      <c r="C240" s="56" t="s">
        <v>149</v>
      </c>
      <c r="D240" s="58">
        <v>25</v>
      </c>
      <c r="E240" s="58">
        <v>20</v>
      </c>
    </row>
    <row r="241" spans="1:5">
      <c r="A241" s="53">
        <v>28</v>
      </c>
      <c r="B241" s="76" t="s">
        <v>201</v>
      </c>
      <c r="C241" s="56" t="s">
        <v>149</v>
      </c>
      <c r="D241" s="58">
        <v>11</v>
      </c>
      <c r="E241" s="58">
        <v>11</v>
      </c>
    </row>
    <row r="242" spans="1:5">
      <c r="A242" s="53">
        <v>29</v>
      </c>
      <c r="B242" s="76" t="s">
        <v>164</v>
      </c>
      <c r="C242" s="56" t="s">
        <v>145</v>
      </c>
      <c r="D242" s="58">
        <v>4.0000000000000001E-3</v>
      </c>
      <c r="E242" s="58">
        <v>4.0000000000000001E-3</v>
      </c>
    </row>
    <row r="243" spans="1:5">
      <c r="A243" s="53">
        <v>30</v>
      </c>
      <c r="B243" s="76" t="s">
        <v>26</v>
      </c>
      <c r="C243" s="56" t="s">
        <v>149</v>
      </c>
      <c r="D243" s="58">
        <v>180</v>
      </c>
      <c r="E243" s="58">
        <v>180</v>
      </c>
    </row>
    <row r="244" spans="1:5">
      <c r="A244" s="53">
        <v>31</v>
      </c>
      <c r="B244" s="76" t="s">
        <v>34</v>
      </c>
      <c r="C244" s="56" t="s">
        <v>149</v>
      </c>
      <c r="D244" s="58">
        <v>120</v>
      </c>
      <c r="E244" s="58">
        <v>120</v>
      </c>
    </row>
    <row r="245" spans="1:5">
      <c r="A245" s="53">
        <v>32</v>
      </c>
      <c r="B245" s="76" t="s">
        <v>178</v>
      </c>
      <c r="C245" s="56" t="s">
        <v>149</v>
      </c>
      <c r="D245" s="58">
        <v>0.4</v>
      </c>
      <c r="E245" s="58">
        <v>0.4</v>
      </c>
    </row>
    <row r="246" spans="1:5">
      <c r="A246" s="53">
        <v>33</v>
      </c>
      <c r="B246" s="55" t="s">
        <v>179</v>
      </c>
      <c r="C246" s="56" t="s">
        <v>180</v>
      </c>
      <c r="D246" s="58">
        <v>1</v>
      </c>
      <c r="E246" s="58">
        <v>1</v>
      </c>
    </row>
    <row r="247" spans="1:5">
      <c r="A247" s="79"/>
      <c r="B247" s="82"/>
      <c r="C247" s="83"/>
      <c r="D247" s="80"/>
      <c r="E247" s="80"/>
    </row>
    <row r="248" spans="1:5">
      <c r="A248" s="79"/>
      <c r="B248" s="82"/>
      <c r="C248" s="83"/>
      <c r="D248" s="80"/>
      <c r="E248" s="80"/>
    </row>
    <row r="249" spans="1:5">
      <c r="A249" s="79"/>
      <c r="B249" s="82"/>
      <c r="C249" s="83"/>
      <c r="D249" s="80"/>
      <c r="E249" s="80"/>
    </row>
    <row r="250" spans="1:5">
      <c r="A250" s="79"/>
      <c r="B250" s="82"/>
      <c r="C250" s="83"/>
      <c r="D250" s="80"/>
      <c r="E250" s="80"/>
    </row>
    <row r="251" spans="1:5">
      <c r="A251" s="79"/>
      <c r="B251" s="82"/>
      <c r="C251" s="83"/>
      <c r="D251" s="80"/>
      <c r="E251" s="80"/>
    </row>
    <row r="252" spans="1:5">
      <c r="A252" s="79"/>
      <c r="B252" s="82"/>
      <c r="C252" s="83"/>
      <c r="D252" s="80"/>
      <c r="E252" s="80"/>
    </row>
    <row r="253" spans="1:5">
      <c r="A253" s="79"/>
      <c r="B253" s="82"/>
      <c r="C253" s="83"/>
      <c r="D253" s="80"/>
      <c r="E253" s="80"/>
    </row>
    <row r="254" spans="1:5">
      <c r="A254" s="79"/>
      <c r="B254" s="82"/>
      <c r="C254" s="83"/>
      <c r="D254" s="80"/>
      <c r="E254" s="80"/>
    </row>
    <row r="255" spans="1:5">
      <c r="A255" s="79"/>
      <c r="B255" s="82"/>
      <c r="C255" s="83"/>
      <c r="D255" s="80"/>
      <c r="E255" s="80"/>
    </row>
    <row r="256" spans="1:5">
      <c r="A256" s="79"/>
      <c r="B256" s="82"/>
      <c r="C256" s="83"/>
      <c r="D256" s="80"/>
      <c r="E256" s="80"/>
    </row>
    <row r="257" spans="1:5">
      <c r="A257" s="79"/>
      <c r="B257" s="82"/>
      <c r="C257" s="83"/>
      <c r="D257" s="80"/>
      <c r="E257" s="80"/>
    </row>
    <row r="258" spans="1:5">
      <c r="A258" s="79"/>
      <c r="B258" s="82"/>
      <c r="C258" s="83"/>
      <c r="D258" s="80"/>
      <c r="E258" s="80"/>
    </row>
    <row r="259" spans="1:5">
      <c r="A259" s="79"/>
      <c r="B259" s="82"/>
      <c r="C259" s="83"/>
      <c r="D259" s="80"/>
      <c r="E259" s="80"/>
    </row>
    <row r="260" spans="1:5">
      <c r="A260" s="79"/>
      <c r="B260" s="82"/>
      <c r="C260" s="83"/>
      <c r="D260" s="80"/>
      <c r="E260" s="80"/>
    </row>
    <row r="261" spans="1:5">
      <c r="A261" s="79"/>
      <c r="B261" s="82"/>
      <c r="C261" s="83"/>
      <c r="D261" s="80"/>
      <c r="E261" s="80"/>
    </row>
    <row r="262" spans="1:5">
      <c r="A262" s="79"/>
      <c r="B262" s="82"/>
      <c r="C262" s="83"/>
      <c r="D262" s="80"/>
      <c r="E262" s="80"/>
    </row>
    <row r="263" spans="1:5">
      <c r="A263" s="79"/>
      <c r="B263" s="82"/>
      <c r="C263" s="83"/>
      <c r="D263" s="80"/>
      <c r="E263" s="80"/>
    </row>
    <row r="264" spans="1:5">
      <c r="D264" s="62"/>
      <c r="E264" s="62"/>
    </row>
    <row r="265" spans="1:5">
      <c r="B265" s="59" t="s">
        <v>212</v>
      </c>
      <c r="D265" s="62"/>
      <c r="E265" s="62"/>
    </row>
    <row r="266" spans="1:5" ht="24">
      <c r="A266" s="57" t="s">
        <v>139</v>
      </c>
      <c r="B266" s="57" t="s">
        <v>271</v>
      </c>
      <c r="C266" s="57" t="s">
        <v>140</v>
      </c>
      <c r="D266" s="95" t="s">
        <v>141</v>
      </c>
      <c r="E266" s="95" t="s">
        <v>142</v>
      </c>
    </row>
    <row r="267" spans="1:5">
      <c r="A267" s="53">
        <v>1</v>
      </c>
      <c r="B267" s="55" t="s">
        <v>165</v>
      </c>
      <c r="C267" s="56" t="s">
        <v>149</v>
      </c>
      <c r="D267" s="58">
        <v>143</v>
      </c>
      <c r="E267" s="58">
        <v>100</v>
      </c>
    </row>
    <row r="268" spans="1:5">
      <c r="A268" s="53">
        <v>2</v>
      </c>
      <c r="B268" s="55" t="s">
        <v>194</v>
      </c>
      <c r="C268" s="56" t="s">
        <v>246</v>
      </c>
      <c r="D268" s="58">
        <v>150</v>
      </c>
      <c r="E268" s="58">
        <v>150</v>
      </c>
    </row>
    <row r="269" spans="1:5">
      <c r="A269" s="53">
        <v>3</v>
      </c>
      <c r="B269" s="55" t="s">
        <v>143</v>
      </c>
      <c r="C269" s="56" t="s">
        <v>246</v>
      </c>
      <c r="D269" s="58">
        <v>820</v>
      </c>
      <c r="E269" s="58">
        <v>820</v>
      </c>
    </row>
    <row r="270" spans="1:5">
      <c r="A270" s="53">
        <v>4</v>
      </c>
      <c r="B270" s="55" t="s">
        <v>265</v>
      </c>
      <c r="C270" s="56" t="s">
        <v>149</v>
      </c>
      <c r="D270" s="58">
        <v>90</v>
      </c>
      <c r="E270" s="58">
        <v>86</v>
      </c>
    </row>
    <row r="271" spans="1:5">
      <c r="A271" s="53">
        <v>5</v>
      </c>
      <c r="B271" s="55" t="s">
        <v>247</v>
      </c>
      <c r="C271" s="56" t="s">
        <v>149</v>
      </c>
      <c r="D271" s="58">
        <v>0.95</v>
      </c>
      <c r="E271" s="58">
        <v>0.95</v>
      </c>
    </row>
    <row r="272" spans="1:5">
      <c r="A272" s="53">
        <v>6</v>
      </c>
      <c r="B272" s="55" t="s">
        <v>146</v>
      </c>
      <c r="C272" s="56" t="s">
        <v>149</v>
      </c>
      <c r="D272" s="58">
        <v>38</v>
      </c>
      <c r="E272" s="58">
        <v>38</v>
      </c>
    </row>
    <row r="273" spans="1:5">
      <c r="A273" s="53">
        <v>7</v>
      </c>
      <c r="B273" s="55" t="s">
        <v>170</v>
      </c>
      <c r="C273" s="56" t="s">
        <v>149</v>
      </c>
      <c r="D273" s="58">
        <v>220</v>
      </c>
      <c r="E273" s="58">
        <v>90</v>
      </c>
    </row>
    <row r="274" spans="1:5">
      <c r="A274" s="53">
        <v>8</v>
      </c>
      <c r="B274" s="55" t="s">
        <v>147</v>
      </c>
      <c r="C274" s="56" t="s">
        <v>149</v>
      </c>
      <c r="D274" s="58">
        <v>22</v>
      </c>
      <c r="E274" s="58">
        <v>20</v>
      </c>
    </row>
    <row r="275" spans="1:5">
      <c r="A275" s="53">
        <v>9</v>
      </c>
      <c r="B275" s="55" t="s">
        <v>148</v>
      </c>
      <c r="C275" s="56" t="s">
        <v>149</v>
      </c>
      <c r="D275" s="58">
        <v>5</v>
      </c>
      <c r="E275" s="58">
        <v>5</v>
      </c>
    </row>
    <row r="276" spans="1:5">
      <c r="A276" s="53">
        <v>10</v>
      </c>
      <c r="B276" s="55" t="s">
        <v>195</v>
      </c>
      <c r="C276" s="56" t="s">
        <v>149</v>
      </c>
      <c r="D276" s="58">
        <v>23</v>
      </c>
      <c r="E276" s="58">
        <v>23</v>
      </c>
    </row>
    <row r="277" spans="1:5">
      <c r="A277" s="53">
        <v>11</v>
      </c>
      <c r="B277" s="55" t="s">
        <v>197</v>
      </c>
      <c r="C277" s="56" t="s">
        <v>149</v>
      </c>
      <c r="D277" s="58">
        <v>52</v>
      </c>
      <c r="E277" s="58">
        <v>52</v>
      </c>
    </row>
    <row r="278" spans="1:5">
      <c r="A278" s="53">
        <v>12</v>
      </c>
      <c r="B278" s="55" t="s">
        <v>150</v>
      </c>
      <c r="C278" s="56" t="s">
        <v>149</v>
      </c>
      <c r="D278" s="58">
        <v>10</v>
      </c>
      <c r="E278" s="58">
        <v>8</v>
      </c>
    </row>
    <row r="279" spans="1:5">
      <c r="A279" s="53">
        <v>13</v>
      </c>
      <c r="B279" s="55" t="s">
        <v>152</v>
      </c>
      <c r="C279" s="56" t="s">
        <v>246</v>
      </c>
      <c r="D279" s="58">
        <v>8</v>
      </c>
      <c r="E279" s="58">
        <v>8</v>
      </c>
    </row>
    <row r="280" spans="1:5">
      <c r="A280" s="53">
        <v>14</v>
      </c>
      <c r="B280" s="55" t="s">
        <v>154</v>
      </c>
      <c r="C280" s="56" t="s">
        <v>149</v>
      </c>
      <c r="D280" s="58">
        <v>24</v>
      </c>
      <c r="E280" s="58">
        <v>24</v>
      </c>
    </row>
    <row r="281" spans="1:5">
      <c r="A281" s="53">
        <v>15</v>
      </c>
      <c r="B281" s="55" t="s">
        <v>155</v>
      </c>
      <c r="C281" s="56" t="s">
        <v>246</v>
      </c>
      <c r="D281" s="58">
        <v>180</v>
      </c>
      <c r="E281" s="58">
        <v>180</v>
      </c>
    </row>
    <row r="282" spans="1:5">
      <c r="A282" s="53">
        <v>16</v>
      </c>
      <c r="B282" s="55" t="s">
        <v>156</v>
      </c>
      <c r="C282" s="56" t="s">
        <v>149</v>
      </c>
      <c r="D282" s="58">
        <v>80</v>
      </c>
      <c r="E282" s="58">
        <v>65</v>
      </c>
    </row>
    <row r="283" spans="1:5">
      <c r="A283" s="53">
        <v>17</v>
      </c>
      <c r="B283" s="55" t="s">
        <v>160</v>
      </c>
      <c r="C283" s="56" t="s">
        <v>149</v>
      </c>
      <c r="D283" s="58">
        <v>5.4</v>
      </c>
      <c r="E283" s="58">
        <v>4</v>
      </c>
    </row>
    <row r="284" spans="1:5">
      <c r="A284" s="53">
        <v>18</v>
      </c>
      <c r="B284" s="55" t="s">
        <v>173</v>
      </c>
      <c r="C284" s="56" t="s">
        <v>149</v>
      </c>
      <c r="D284" s="58">
        <v>39</v>
      </c>
      <c r="E284" s="58">
        <v>39</v>
      </c>
    </row>
    <row r="285" spans="1:5">
      <c r="A285" s="53">
        <v>19</v>
      </c>
      <c r="B285" s="55" t="s">
        <v>209</v>
      </c>
      <c r="C285" s="56" t="s">
        <v>149</v>
      </c>
      <c r="D285" s="58">
        <v>19</v>
      </c>
      <c r="E285" s="58">
        <v>19</v>
      </c>
    </row>
    <row r="286" spans="1:5">
      <c r="A286" s="53">
        <v>20</v>
      </c>
      <c r="B286" s="55" t="s">
        <v>175</v>
      </c>
      <c r="C286" s="56" t="s">
        <v>149</v>
      </c>
      <c r="D286" s="58">
        <v>3</v>
      </c>
      <c r="E286" s="58">
        <v>3</v>
      </c>
    </row>
    <row r="287" spans="1:5">
      <c r="A287" s="53">
        <v>21</v>
      </c>
      <c r="B287" s="55" t="s">
        <v>220</v>
      </c>
      <c r="C287" s="56" t="s">
        <v>149</v>
      </c>
      <c r="D287" s="58">
        <v>20</v>
      </c>
      <c r="E287" s="58">
        <v>20</v>
      </c>
    </row>
    <row r="288" spans="1:5">
      <c r="A288" s="53">
        <v>22</v>
      </c>
      <c r="B288" s="55" t="s">
        <v>161</v>
      </c>
      <c r="C288" s="56" t="s">
        <v>149</v>
      </c>
      <c r="D288" s="58">
        <v>36</v>
      </c>
      <c r="E288" s="58">
        <v>36</v>
      </c>
    </row>
    <row r="289" spans="1:5">
      <c r="A289" s="53">
        <v>23</v>
      </c>
      <c r="B289" s="55" t="s">
        <v>176</v>
      </c>
      <c r="C289" s="56" t="s">
        <v>149</v>
      </c>
      <c r="D289" s="58">
        <v>5</v>
      </c>
      <c r="E289" s="58">
        <v>5</v>
      </c>
    </row>
    <row r="290" spans="1:5">
      <c r="A290" s="53">
        <v>24</v>
      </c>
      <c r="B290" s="55" t="s">
        <v>201</v>
      </c>
      <c r="C290" s="56" t="s">
        <v>149</v>
      </c>
      <c r="D290" s="58">
        <v>11</v>
      </c>
      <c r="E290" s="58">
        <v>11</v>
      </c>
    </row>
    <row r="291" spans="1:5">
      <c r="A291" s="53">
        <v>25</v>
      </c>
      <c r="B291" s="55" t="s">
        <v>213</v>
      </c>
      <c r="C291" s="56" t="s">
        <v>149</v>
      </c>
      <c r="D291" s="58">
        <v>8</v>
      </c>
      <c r="E291" s="58">
        <v>8</v>
      </c>
    </row>
    <row r="292" spans="1:5">
      <c r="A292" s="53">
        <v>26</v>
      </c>
      <c r="B292" s="55" t="s">
        <v>26</v>
      </c>
      <c r="C292" s="56" t="s">
        <v>149</v>
      </c>
      <c r="D292" s="58">
        <v>180</v>
      </c>
      <c r="E292" s="58">
        <v>180</v>
      </c>
    </row>
    <row r="293" spans="1:5">
      <c r="A293" s="53">
        <v>27</v>
      </c>
      <c r="B293" s="55" t="s">
        <v>34</v>
      </c>
      <c r="C293" s="56" t="s">
        <v>149</v>
      </c>
      <c r="D293" s="58">
        <v>120</v>
      </c>
      <c r="E293" s="58">
        <v>120</v>
      </c>
    </row>
    <row r="294" spans="1:5">
      <c r="A294" s="53">
        <v>28</v>
      </c>
      <c r="B294" s="55" t="s">
        <v>179</v>
      </c>
      <c r="C294" s="56" t="s">
        <v>180</v>
      </c>
      <c r="D294" s="58">
        <v>1</v>
      </c>
      <c r="E294" s="58">
        <v>1</v>
      </c>
    </row>
    <row r="295" spans="1:5">
      <c r="D295" s="62"/>
      <c r="E295" s="62"/>
    </row>
    <row r="296" spans="1:5">
      <c r="A296" s="92"/>
      <c r="D296" s="62"/>
      <c r="E296" s="62"/>
    </row>
    <row r="297" spans="1:5">
      <c r="A297" s="92"/>
      <c r="D297" s="62"/>
      <c r="E297" s="62"/>
    </row>
    <row r="298" spans="1:5">
      <c r="A298" s="92"/>
      <c r="D298" s="62"/>
      <c r="E298" s="62"/>
    </row>
    <row r="299" spans="1:5">
      <c r="A299" s="92"/>
      <c r="D299" s="62"/>
      <c r="E299" s="62"/>
    </row>
    <row r="300" spans="1:5">
      <c r="A300" s="92"/>
      <c r="D300" s="62"/>
      <c r="E300" s="62"/>
    </row>
    <row r="301" spans="1:5">
      <c r="A301" s="92"/>
      <c r="D301" s="62"/>
      <c r="E301" s="62"/>
    </row>
    <row r="302" spans="1:5">
      <c r="A302" s="92"/>
      <c r="D302" s="62"/>
      <c r="E302" s="62"/>
    </row>
    <row r="303" spans="1:5">
      <c r="A303" s="92"/>
      <c r="D303" s="62"/>
      <c r="E303" s="62"/>
    </row>
    <row r="304" spans="1:5">
      <c r="A304" s="92"/>
      <c r="D304" s="62"/>
      <c r="E304" s="62"/>
    </row>
    <row r="305" spans="1:5">
      <c r="A305" s="92"/>
      <c r="D305" s="62"/>
      <c r="E305" s="62"/>
    </row>
    <row r="306" spans="1:5">
      <c r="A306" s="92"/>
      <c r="D306" s="62"/>
      <c r="E306" s="62"/>
    </row>
    <row r="307" spans="1:5">
      <c r="A307" s="92"/>
      <c r="D307" s="62"/>
      <c r="E307" s="62"/>
    </row>
    <row r="308" spans="1:5">
      <c r="A308" s="92"/>
      <c r="D308" s="62"/>
      <c r="E308" s="62"/>
    </row>
    <row r="309" spans="1:5">
      <c r="A309" s="92"/>
      <c r="D309" s="62"/>
      <c r="E309" s="62"/>
    </row>
    <row r="310" spans="1:5">
      <c r="A310" s="92"/>
      <c r="D310" s="62"/>
      <c r="E310" s="62"/>
    </row>
    <row r="311" spans="1:5">
      <c r="A311" s="92"/>
      <c r="D311" s="62"/>
      <c r="E311" s="62"/>
    </row>
    <row r="312" spans="1:5">
      <c r="A312" s="92"/>
      <c r="D312" s="62"/>
      <c r="E312" s="62"/>
    </row>
    <row r="313" spans="1:5">
      <c r="A313" s="92"/>
      <c r="D313" s="62"/>
      <c r="E313" s="62"/>
    </row>
    <row r="314" spans="1:5">
      <c r="D314" s="62"/>
      <c r="E314" s="62"/>
    </row>
    <row r="315" spans="1:5">
      <c r="D315" s="62"/>
      <c r="E315" s="62"/>
    </row>
    <row r="316" spans="1:5">
      <c r="D316" s="62"/>
      <c r="E316" s="62"/>
    </row>
    <row r="317" spans="1:5">
      <c r="D317" s="62"/>
      <c r="E317" s="62"/>
    </row>
    <row r="318" spans="1:5">
      <c r="D318" s="62"/>
      <c r="E318" s="62"/>
    </row>
    <row r="319" spans="1:5">
      <c r="D319" s="62"/>
      <c r="E319" s="62"/>
    </row>
    <row r="320" spans="1:5">
      <c r="B320" s="60" t="s">
        <v>214</v>
      </c>
      <c r="D320" s="62"/>
      <c r="E320" s="62"/>
    </row>
    <row r="321" spans="1:5" ht="24">
      <c r="A321" s="57" t="s">
        <v>139</v>
      </c>
      <c r="B321" s="57" t="s">
        <v>271</v>
      </c>
      <c r="C321" s="57" t="s">
        <v>140</v>
      </c>
      <c r="D321" s="95" t="s">
        <v>141</v>
      </c>
      <c r="E321" s="95" t="s">
        <v>142</v>
      </c>
    </row>
    <row r="322" spans="1:5">
      <c r="A322" s="53">
        <v>1</v>
      </c>
      <c r="B322" s="55" t="s">
        <v>143</v>
      </c>
      <c r="C322" s="56" t="s">
        <v>246</v>
      </c>
      <c r="D322" s="58">
        <v>717</v>
      </c>
      <c r="E322" s="58">
        <v>717</v>
      </c>
    </row>
    <row r="323" spans="1:5">
      <c r="A323" s="53">
        <v>2</v>
      </c>
      <c r="B323" s="55" t="s">
        <v>144</v>
      </c>
      <c r="C323" s="56" t="s">
        <v>149</v>
      </c>
      <c r="D323" s="58">
        <v>101</v>
      </c>
      <c r="E323" s="58">
        <v>74</v>
      </c>
    </row>
    <row r="324" spans="1:5">
      <c r="A324" s="53">
        <v>3</v>
      </c>
      <c r="B324" s="55" t="s">
        <v>215</v>
      </c>
      <c r="C324" s="56" t="s">
        <v>149</v>
      </c>
      <c r="D324" s="58">
        <v>21</v>
      </c>
      <c r="E324" s="58">
        <v>15</v>
      </c>
    </row>
    <row r="325" spans="1:5">
      <c r="A325" s="53">
        <v>4</v>
      </c>
      <c r="B325" s="55" t="s">
        <v>184</v>
      </c>
      <c r="C325" s="56" t="s">
        <v>149</v>
      </c>
      <c r="D325" s="58">
        <v>69</v>
      </c>
      <c r="E325" s="58">
        <v>69</v>
      </c>
    </row>
    <row r="326" spans="1:5">
      <c r="A326" s="53">
        <v>5</v>
      </c>
      <c r="B326" s="55" t="s">
        <v>218</v>
      </c>
      <c r="C326" s="56" t="s">
        <v>149</v>
      </c>
      <c r="D326" s="58">
        <v>0.82399999999999995</v>
      </c>
      <c r="E326" s="58">
        <v>0.82399999999999995</v>
      </c>
    </row>
    <row r="327" spans="1:5">
      <c r="A327" s="53">
        <v>6</v>
      </c>
      <c r="B327" s="55" t="s">
        <v>216</v>
      </c>
      <c r="C327" s="56" t="s">
        <v>149</v>
      </c>
      <c r="D327" s="58">
        <v>30</v>
      </c>
      <c r="E327" s="58">
        <v>20</v>
      </c>
    </row>
    <row r="328" spans="1:5">
      <c r="A328" s="53">
        <v>7</v>
      </c>
      <c r="B328" s="55" t="s">
        <v>171</v>
      </c>
      <c r="C328" s="56" t="s">
        <v>149</v>
      </c>
      <c r="D328" s="58">
        <v>39</v>
      </c>
      <c r="E328" s="58">
        <v>34</v>
      </c>
    </row>
    <row r="329" spans="1:5">
      <c r="A329" s="53">
        <v>8</v>
      </c>
      <c r="B329" s="55" t="s">
        <v>150</v>
      </c>
      <c r="C329" s="56" t="s">
        <v>149</v>
      </c>
      <c r="D329" s="58">
        <v>17</v>
      </c>
      <c r="E329" s="58">
        <v>14</v>
      </c>
    </row>
    <row r="330" spans="1:5">
      <c r="A330" s="53">
        <v>9</v>
      </c>
      <c r="B330" s="55" t="s">
        <v>217</v>
      </c>
      <c r="C330" s="56" t="s">
        <v>149</v>
      </c>
      <c r="D330" s="58">
        <v>136</v>
      </c>
      <c r="E330" s="58">
        <v>100</v>
      </c>
    </row>
    <row r="331" spans="1:5">
      <c r="A331" s="53">
        <v>10</v>
      </c>
      <c r="B331" s="55" t="s">
        <v>152</v>
      </c>
      <c r="C331" s="56" t="s">
        <v>246</v>
      </c>
      <c r="D331" s="58">
        <v>4</v>
      </c>
      <c r="E331" s="58">
        <v>4</v>
      </c>
    </row>
    <row r="332" spans="1:5">
      <c r="A332" s="53">
        <v>11</v>
      </c>
      <c r="B332" s="55" t="s">
        <v>154</v>
      </c>
      <c r="C332" s="56" t="s">
        <v>149</v>
      </c>
      <c r="D332" s="58">
        <v>25</v>
      </c>
      <c r="E332" s="58">
        <v>25</v>
      </c>
    </row>
    <row r="333" spans="1:5">
      <c r="A333" s="53">
        <v>12</v>
      </c>
      <c r="B333" s="55" t="s">
        <v>155</v>
      </c>
      <c r="C333" s="56" t="s">
        <v>246</v>
      </c>
      <c r="D333" s="58">
        <v>90</v>
      </c>
      <c r="E333" s="58">
        <v>90</v>
      </c>
    </row>
    <row r="334" spans="1:5">
      <c r="A334" s="53">
        <v>13</v>
      </c>
      <c r="B334" s="55" t="s">
        <v>156</v>
      </c>
      <c r="C334" s="56" t="s">
        <v>149</v>
      </c>
      <c r="D334" s="58">
        <v>2</v>
      </c>
      <c r="E334" s="58">
        <v>2</v>
      </c>
    </row>
    <row r="335" spans="1:5">
      <c r="A335" s="53">
        <v>14</v>
      </c>
      <c r="B335" s="55" t="s">
        <v>157</v>
      </c>
      <c r="C335" s="56" t="s">
        <v>149</v>
      </c>
      <c r="D335" s="58">
        <v>3</v>
      </c>
      <c r="E335" s="58">
        <v>3</v>
      </c>
    </row>
    <row r="336" spans="1:5">
      <c r="A336" s="53">
        <v>15</v>
      </c>
      <c r="B336" s="55" t="s">
        <v>160</v>
      </c>
      <c r="C336" s="56" t="s">
        <v>149</v>
      </c>
      <c r="D336" s="58">
        <v>2.52</v>
      </c>
      <c r="E336" s="58">
        <v>1.8</v>
      </c>
    </row>
    <row r="337" spans="1:5">
      <c r="A337" s="53">
        <v>16</v>
      </c>
      <c r="B337" s="55" t="s">
        <v>190</v>
      </c>
      <c r="C337" s="56" t="s">
        <v>149</v>
      </c>
      <c r="D337" s="58">
        <v>21</v>
      </c>
      <c r="E337" s="58">
        <v>21</v>
      </c>
    </row>
    <row r="338" spans="1:5">
      <c r="A338" s="53">
        <v>17</v>
      </c>
      <c r="B338" s="55" t="s">
        <v>173</v>
      </c>
      <c r="C338" s="56" t="s">
        <v>149</v>
      </c>
      <c r="D338" s="58">
        <v>23</v>
      </c>
      <c r="E338" s="58">
        <v>23</v>
      </c>
    </row>
    <row r="339" spans="1:5">
      <c r="A339" s="53">
        <v>18</v>
      </c>
      <c r="B339" s="55" t="s">
        <v>161</v>
      </c>
      <c r="C339" s="56" t="s">
        <v>149</v>
      </c>
      <c r="D339" s="58">
        <v>32</v>
      </c>
      <c r="E339" s="58">
        <v>32</v>
      </c>
    </row>
    <row r="340" spans="1:5">
      <c r="A340" s="53">
        <v>19</v>
      </c>
      <c r="B340" s="55" t="s">
        <v>175</v>
      </c>
      <c r="C340" s="56" t="s">
        <v>149</v>
      </c>
      <c r="D340" s="58">
        <v>3</v>
      </c>
      <c r="E340" s="58">
        <v>3</v>
      </c>
    </row>
    <row r="341" spans="1:5">
      <c r="A341" s="53">
        <v>20</v>
      </c>
      <c r="B341" s="55" t="s">
        <v>162</v>
      </c>
      <c r="C341" s="56" t="s">
        <v>149</v>
      </c>
      <c r="D341" s="58">
        <v>40</v>
      </c>
      <c r="E341" s="58">
        <v>30</v>
      </c>
    </row>
    <row r="342" spans="1:5">
      <c r="A342" s="53">
        <v>21</v>
      </c>
      <c r="B342" s="55" t="s">
        <v>176</v>
      </c>
      <c r="C342" s="56" t="s">
        <v>149</v>
      </c>
      <c r="D342" s="58">
        <v>5</v>
      </c>
      <c r="E342" s="58">
        <v>5</v>
      </c>
    </row>
    <row r="343" spans="1:5">
      <c r="A343" s="53">
        <v>22</v>
      </c>
      <c r="B343" s="55" t="s">
        <v>164</v>
      </c>
      <c r="C343" s="56" t="s">
        <v>149</v>
      </c>
      <c r="D343" s="58">
        <v>7</v>
      </c>
      <c r="E343" s="58">
        <v>7</v>
      </c>
    </row>
    <row r="344" spans="1:5">
      <c r="A344" s="53">
        <v>23</v>
      </c>
      <c r="B344" s="55" t="s">
        <v>26</v>
      </c>
      <c r="C344" s="56" t="s">
        <v>149</v>
      </c>
      <c r="D344" s="58">
        <v>180</v>
      </c>
      <c r="E344" s="58">
        <v>180</v>
      </c>
    </row>
    <row r="345" spans="1:5">
      <c r="A345" s="53">
        <v>24</v>
      </c>
      <c r="B345" s="55" t="s">
        <v>34</v>
      </c>
      <c r="C345" s="56" t="s">
        <v>149</v>
      </c>
      <c r="D345" s="58">
        <v>120</v>
      </c>
      <c r="E345" s="58">
        <v>120</v>
      </c>
    </row>
    <row r="346" spans="1:5">
      <c r="A346" s="53">
        <v>25</v>
      </c>
      <c r="B346" s="55" t="s">
        <v>178</v>
      </c>
      <c r="C346" s="56" t="s">
        <v>149</v>
      </c>
      <c r="D346" s="58">
        <v>0.4</v>
      </c>
      <c r="E346" s="58">
        <v>0.4</v>
      </c>
    </row>
    <row r="347" spans="1:5">
      <c r="A347" s="53">
        <v>26</v>
      </c>
      <c r="B347" s="55" t="s">
        <v>219</v>
      </c>
      <c r="C347" s="56" t="s">
        <v>149</v>
      </c>
      <c r="D347" s="58">
        <v>20</v>
      </c>
      <c r="E347" s="58">
        <v>20</v>
      </c>
    </row>
    <row r="348" spans="1:5">
      <c r="A348" s="53">
        <v>27</v>
      </c>
      <c r="B348" s="55" t="s">
        <v>192</v>
      </c>
      <c r="C348" s="56" t="s">
        <v>149</v>
      </c>
      <c r="D348" s="58">
        <v>15</v>
      </c>
      <c r="E348" s="58">
        <v>11</v>
      </c>
    </row>
    <row r="349" spans="1:5">
      <c r="A349" s="53">
        <v>28</v>
      </c>
      <c r="B349" s="55" t="s">
        <v>179</v>
      </c>
      <c r="C349" s="56" t="s">
        <v>180</v>
      </c>
      <c r="D349" s="58">
        <v>2.8260000000000001</v>
      </c>
      <c r="E349" s="58">
        <v>2.8260000000000001</v>
      </c>
    </row>
    <row r="350" spans="1:5">
      <c r="D350" s="62"/>
      <c r="E350" s="62"/>
    </row>
    <row r="351" spans="1:5">
      <c r="A351" s="92"/>
      <c r="D351" s="62"/>
      <c r="E351" s="62"/>
    </row>
    <row r="352" spans="1:5">
      <c r="A352" s="92"/>
      <c r="D352" s="62"/>
      <c r="E352" s="62"/>
    </row>
    <row r="353" spans="1:5">
      <c r="A353" s="92"/>
      <c r="D353" s="62"/>
      <c r="E353" s="62"/>
    </row>
    <row r="354" spans="1:5">
      <c r="A354" s="92"/>
      <c r="D354" s="62"/>
      <c r="E354" s="62"/>
    </row>
    <row r="355" spans="1:5">
      <c r="A355" s="92"/>
      <c r="D355" s="62"/>
      <c r="E355" s="62"/>
    </row>
    <row r="356" spans="1:5">
      <c r="A356" s="92"/>
      <c r="D356" s="62"/>
      <c r="E356" s="62"/>
    </row>
    <row r="357" spans="1:5">
      <c r="A357" s="92"/>
      <c r="D357" s="62"/>
      <c r="E357" s="62"/>
    </row>
    <row r="358" spans="1:5">
      <c r="A358" s="92"/>
      <c r="D358" s="62"/>
      <c r="E358" s="62"/>
    </row>
    <row r="359" spans="1:5">
      <c r="A359" s="92"/>
      <c r="D359" s="62"/>
      <c r="E359" s="62"/>
    </row>
    <row r="360" spans="1:5">
      <c r="A360" s="92"/>
      <c r="D360" s="62"/>
      <c r="E360" s="62"/>
    </row>
    <row r="361" spans="1:5">
      <c r="A361" s="92"/>
      <c r="D361" s="62"/>
      <c r="E361" s="62"/>
    </row>
    <row r="362" spans="1:5">
      <c r="A362" s="92"/>
      <c r="D362" s="62"/>
      <c r="E362" s="62"/>
    </row>
    <row r="363" spans="1:5">
      <c r="A363" s="92"/>
      <c r="D363" s="62"/>
      <c r="E363" s="62"/>
    </row>
    <row r="364" spans="1:5">
      <c r="A364" s="92"/>
      <c r="D364" s="62"/>
      <c r="E364" s="62"/>
    </row>
    <row r="365" spans="1:5">
      <c r="A365" s="92"/>
      <c r="D365" s="62"/>
      <c r="E365" s="62"/>
    </row>
    <row r="366" spans="1:5">
      <c r="D366" s="62"/>
      <c r="E366" s="62"/>
    </row>
    <row r="367" spans="1:5">
      <c r="D367" s="62"/>
      <c r="E367" s="62"/>
    </row>
    <row r="368" spans="1:5">
      <c r="D368" s="62"/>
      <c r="E368" s="62"/>
    </row>
    <row r="369" spans="1:6">
      <c r="D369" s="62"/>
      <c r="E369" s="62"/>
    </row>
    <row r="370" spans="1:6">
      <c r="D370" s="62"/>
      <c r="E370" s="62"/>
    </row>
    <row r="371" spans="1:6">
      <c r="D371" s="62"/>
      <c r="E371" s="62"/>
    </row>
    <row r="372" spans="1:6">
      <c r="A372" s="60"/>
      <c r="B372" s="60" t="s">
        <v>222</v>
      </c>
      <c r="C372" s="4"/>
      <c r="D372" s="63"/>
      <c r="E372" s="63"/>
      <c r="F372" s="4"/>
    </row>
    <row r="373" spans="1:6" ht="36">
      <c r="A373" s="96" t="s">
        <v>139</v>
      </c>
      <c r="B373" s="57" t="s">
        <v>271</v>
      </c>
      <c r="C373" s="96" t="s">
        <v>140</v>
      </c>
      <c r="D373" s="97" t="s">
        <v>141</v>
      </c>
      <c r="E373" s="97" t="s">
        <v>142</v>
      </c>
      <c r="F373" s="4"/>
    </row>
    <row r="374" spans="1:6">
      <c r="A374" s="53">
        <v>1</v>
      </c>
      <c r="B374" s="55" t="s">
        <v>165</v>
      </c>
      <c r="C374" s="56" t="s">
        <v>149</v>
      </c>
      <c r="D374" s="58">
        <v>143</v>
      </c>
      <c r="E374" s="58">
        <v>100</v>
      </c>
      <c r="F374" s="4"/>
    </row>
    <row r="375" spans="1:6">
      <c r="A375" s="53">
        <v>2</v>
      </c>
      <c r="B375" s="55" t="s">
        <v>183</v>
      </c>
      <c r="C375" s="56" t="s">
        <v>246</v>
      </c>
      <c r="D375" s="58">
        <v>140</v>
      </c>
      <c r="E375" s="58">
        <v>140</v>
      </c>
      <c r="F375" s="4"/>
    </row>
    <row r="376" spans="1:6">
      <c r="A376" s="53">
        <v>3</v>
      </c>
      <c r="B376" s="55" t="s">
        <v>143</v>
      </c>
      <c r="C376" s="56" t="s">
        <v>246</v>
      </c>
      <c r="D376" s="58">
        <v>434</v>
      </c>
      <c r="E376" s="58">
        <v>434</v>
      </c>
      <c r="F376" s="4"/>
    </row>
    <row r="377" spans="1:6">
      <c r="A377" s="53">
        <v>4</v>
      </c>
      <c r="B377" s="55" t="s">
        <v>170</v>
      </c>
      <c r="C377" s="56" t="s">
        <v>149</v>
      </c>
      <c r="D377" s="58">
        <v>330</v>
      </c>
      <c r="E377" s="58">
        <v>216</v>
      </c>
      <c r="F377" s="4"/>
    </row>
    <row r="378" spans="1:6">
      <c r="A378" s="53">
        <v>5</v>
      </c>
      <c r="B378" s="55" t="s">
        <v>150</v>
      </c>
      <c r="C378" s="56" t="s">
        <v>149</v>
      </c>
      <c r="D378" s="58">
        <v>38</v>
      </c>
      <c r="E378" s="58">
        <v>32</v>
      </c>
      <c r="F378" s="4"/>
    </row>
    <row r="379" spans="1:6">
      <c r="A379" s="53">
        <v>6</v>
      </c>
      <c r="B379" s="55" t="s">
        <v>151</v>
      </c>
      <c r="C379" s="56" t="s">
        <v>149</v>
      </c>
      <c r="D379" s="58">
        <v>29</v>
      </c>
      <c r="E379" s="58">
        <v>29</v>
      </c>
      <c r="F379" s="4"/>
    </row>
    <row r="380" spans="1:6">
      <c r="A380" s="53">
        <v>7</v>
      </c>
      <c r="B380" s="55" t="s">
        <v>152</v>
      </c>
      <c r="C380" s="56" t="s">
        <v>246</v>
      </c>
      <c r="D380" s="58">
        <v>18</v>
      </c>
      <c r="E380" s="58">
        <v>18</v>
      </c>
      <c r="F380" s="4"/>
    </row>
    <row r="381" spans="1:6">
      <c r="A381" s="53">
        <v>8</v>
      </c>
      <c r="B381" s="55" t="s">
        <v>153</v>
      </c>
      <c r="C381" s="56" t="s">
        <v>149</v>
      </c>
      <c r="D381" s="58">
        <v>2</v>
      </c>
      <c r="E381" s="58">
        <v>2</v>
      </c>
      <c r="F381" s="4"/>
    </row>
    <row r="382" spans="1:6">
      <c r="A382" s="53">
        <v>9</v>
      </c>
      <c r="B382" s="55" t="s">
        <v>154</v>
      </c>
      <c r="C382" s="56" t="s">
        <v>149</v>
      </c>
      <c r="D382" s="58">
        <v>15</v>
      </c>
      <c r="E382" s="58">
        <v>15</v>
      </c>
      <c r="F382" s="4"/>
    </row>
    <row r="383" spans="1:6">
      <c r="A383" s="53">
        <v>10</v>
      </c>
      <c r="B383" s="55" t="s">
        <v>188</v>
      </c>
      <c r="C383" s="56" t="s">
        <v>149</v>
      </c>
      <c r="D383" s="58">
        <v>81</v>
      </c>
      <c r="E383" s="58">
        <v>43</v>
      </c>
      <c r="F383" s="4"/>
    </row>
    <row r="384" spans="1:6">
      <c r="A384" s="53">
        <v>11</v>
      </c>
      <c r="B384" s="55" t="s">
        <v>155</v>
      </c>
      <c r="C384" s="56" t="s">
        <v>246</v>
      </c>
      <c r="D384" s="58">
        <v>150</v>
      </c>
      <c r="E384" s="58">
        <v>150</v>
      </c>
      <c r="F384" s="4"/>
    </row>
    <row r="385" spans="1:6">
      <c r="A385" s="53">
        <v>12</v>
      </c>
      <c r="B385" s="55" t="s">
        <v>156</v>
      </c>
      <c r="C385" s="56" t="s">
        <v>149</v>
      </c>
      <c r="D385" s="58">
        <v>90</v>
      </c>
      <c r="E385" s="58">
        <v>69</v>
      </c>
      <c r="F385" s="4"/>
    </row>
    <row r="386" spans="1:6">
      <c r="A386" s="53">
        <v>13</v>
      </c>
      <c r="B386" s="55" t="s">
        <v>158</v>
      </c>
      <c r="C386" s="56" t="s">
        <v>149</v>
      </c>
      <c r="D386" s="58">
        <v>15</v>
      </c>
      <c r="E386" s="58">
        <v>15</v>
      </c>
      <c r="F386" s="4"/>
    </row>
    <row r="387" spans="1:6">
      <c r="A387" s="53">
        <v>15</v>
      </c>
      <c r="B387" s="55" t="s">
        <v>161</v>
      </c>
      <c r="C387" s="56" t="s">
        <v>149</v>
      </c>
      <c r="D387" s="58">
        <v>30</v>
      </c>
      <c r="E387" s="58">
        <v>30</v>
      </c>
      <c r="F387" s="4"/>
    </row>
    <row r="388" spans="1:6">
      <c r="A388" s="53">
        <v>16</v>
      </c>
      <c r="B388" s="55" t="s">
        <v>163</v>
      </c>
      <c r="C388" s="56" t="s">
        <v>149</v>
      </c>
      <c r="D388" s="58">
        <v>5</v>
      </c>
      <c r="E388" s="58">
        <v>5</v>
      </c>
      <c r="F388" s="4"/>
    </row>
    <row r="389" spans="1:6">
      <c r="A389" s="53">
        <v>17</v>
      </c>
      <c r="B389" s="55" t="s">
        <v>220</v>
      </c>
      <c r="C389" s="56" t="s">
        <v>149</v>
      </c>
      <c r="D389" s="58">
        <v>20</v>
      </c>
      <c r="E389" s="58">
        <v>20</v>
      </c>
      <c r="F389" s="4"/>
    </row>
    <row r="390" spans="1:6">
      <c r="A390" s="53">
        <v>18</v>
      </c>
      <c r="B390" s="55" t="s">
        <v>221</v>
      </c>
      <c r="C390" s="56" t="s">
        <v>149</v>
      </c>
      <c r="D390" s="58">
        <v>159</v>
      </c>
      <c r="E390" s="58">
        <v>108</v>
      </c>
      <c r="F390" s="4"/>
    </row>
    <row r="391" spans="1:6">
      <c r="A391" s="53">
        <v>19</v>
      </c>
      <c r="B391" s="55" t="s">
        <v>26</v>
      </c>
      <c r="C391" s="56" t="s">
        <v>149</v>
      </c>
      <c r="D391" s="58">
        <v>180</v>
      </c>
      <c r="E391" s="58">
        <v>180</v>
      </c>
      <c r="F391" s="4"/>
    </row>
    <row r="392" spans="1:6">
      <c r="A392" s="53">
        <v>20</v>
      </c>
      <c r="B392" s="55" t="s">
        <v>34</v>
      </c>
      <c r="C392" s="56" t="s">
        <v>149</v>
      </c>
      <c r="D392" s="58">
        <v>120</v>
      </c>
      <c r="E392" s="58">
        <v>120</v>
      </c>
      <c r="F392" s="4"/>
    </row>
    <row r="393" spans="1:6">
      <c r="A393" s="53">
        <v>21</v>
      </c>
      <c r="B393" s="55" t="s">
        <v>178</v>
      </c>
      <c r="C393" s="56" t="s">
        <v>149</v>
      </c>
      <c r="D393" s="58">
        <v>0.8</v>
      </c>
      <c r="E393" s="58">
        <v>0.8</v>
      </c>
      <c r="F393" s="4"/>
    </row>
    <row r="394" spans="1:6">
      <c r="A394" s="53">
        <v>21</v>
      </c>
      <c r="B394" s="55" t="s">
        <v>223</v>
      </c>
      <c r="C394" s="56" t="s">
        <v>149</v>
      </c>
      <c r="D394" s="58">
        <v>20</v>
      </c>
      <c r="E394" s="58">
        <v>20</v>
      </c>
      <c r="F394" s="4"/>
    </row>
    <row r="395" spans="1:6">
      <c r="A395" s="53">
        <v>23</v>
      </c>
      <c r="B395" s="55" t="s">
        <v>192</v>
      </c>
      <c r="C395" s="56" t="s">
        <v>149</v>
      </c>
      <c r="D395" s="58">
        <v>63</v>
      </c>
      <c r="E395" s="58">
        <v>43</v>
      </c>
      <c r="F395" s="4"/>
    </row>
    <row r="396" spans="1:6">
      <c r="A396" s="60"/>
      <c r="B396" s="4"/>
      <c r="C396" s="4"/>
      <c r="D396" s="63"/>
      <c r="E396" s="63"/>
      <c r="F396" s="4"/>
    </row>
    <row r="397" spans="1:6">
      <c r="A397" s="60"/>
      <c r="B397" s="4"/>
      <c r="C397" s="4"/>
      <c r="D397" s="63"/>
      <c r="E397" s="63"/>
      <c r="F397" s="4"/>
    </row>
    <row r="398" spans="1:6">
      <c r="A398" s="60"/>
      <c r="B398" s="4"/>
      <c r="C398" s="4"/>
      <c r="D398" s="63"/>
      <c r="E398" s="63"/>
      <c r="F398" s="4"/>
    </row>
    <row r="399" spans="1:6">
      <c r="A399" s="60"/>
      <c r="B399" s="4"/>
      <c r="C399" s="4"/>
      <c r="D399" s="63"/>
      <c r="E399" s="63"/>
      <c r="F399" s="4"/>
    </row>
    <row r="400" spans="1:6">
      <c r="A400" s="60"/>
      <c r="B400" s="4"/>
      <c r="C400" s="4"/>
      <c r="D400" s="63"/>
      <c r="E400" s="63"/>
      <c r="F400" s="4"/>
    </row>
    <row r="401" spans="1:6">
      <c r="A401" s="60"/>
      <c r="B401" s="4"/>
      <c r="C401" s="4"/>
      <c r="D401" s="63"/>
      <c r="E401" s="63"/>
      <c r="F401" s="4"/>
    </row>
    <row r="402" spans="1:6">
      <c r="A402" s="60"/>
      <c r="B402" s="4"/>
      <c r="C402" s="4"/>
      <c r="D402" s="63"/>
      <c r="E402" s="63"/>
      <c r="F402" s="4"/>
    </row>
    <row r="403" spans="1:6">
      <c r="A403" s="60"/>
      <c r="B403" s="4"/>
      <c r="C403" s="4"/>
      <c r="D403" s="63"/>
      <c r="E403" s="63"/>
      <c r="F403" s="4"/>
    </row>
    <row r="404" spans="1:6">
      <c r="A404" s="60"/>
      <c r="B404" s="4"/>
      <c r="C404" s="4"/>
      <c r="D404" s="63"/>
      <c r="E404" s="63"/>
      <c r="F404" s="4"/>
    </row>
    <row r="405" spans="1:6">
      <c r="A405" s="60"/>
      <c r="B405" s="4"/>
      <c r="C405" s="4"/>
      <c r="D405" s="63"/>
      <c r="E405" s="63"/>
      <c r="F405" s="4"/>
    </row>
    <row r="406" spans="1:6">
      <c r="A406" s="60"/>
      <c r="B406" s="4"/>
      <c r="C406" s="4"/>
      <c r="D406" s="63"/>
      <c r="E406" s="63"/>
      <c r="F406" s="4"/>
    </row>
    <row r="407" spans="1:6">
      <c r="A407" s="60"/>
      <c r="B407" s="4"/>
      <c r="C407" s="4"/>
      <c r="D407" s="63"/>
      <c r="E407" s="63"/>
      <c r="F407" s="4"/>
    </row>
    <row r="408" spans="1:6">
      <c r="A408" s="60"/>
      <c r="B408" s="4"/>
      <c r="C408" s="4"/>
      <c r="D408" s="63"/>
      <c r="E408" s="63"/>
      <c r="F408" s="4"/>
    </row>
    <row r="409" spans="1:6">
      <c r="A409" s="60"/>
      <c r="B409" s="4"/>
      <c r="C409" s="4"/>
      <c r="D409" s="63"/>
      <c r="E409" s="63"/>
      <c r="F409" s="4"/>
    </row>
    <row r="410" spans="1:6">
      <c r="D410" s="62"/>
      <c r="E410" s="62"/>
    </row>
    <row r="411" spans="1:6">
      <c r="D411" s="62"/>
      <c r="E411" s="62"/>
    </row>
    <row r="412" spans="1:6">
      <c r="A412" s="92"/>
      <c r="D412" s="62"/>
      <c r="E412" s="62"/>
    </row>
    <row r="413" spans="1:6">
      <c r="A413" s="92"/>
      <c r="D413" s="62"/>
      <c r="E413" s="62"/>
    </row>
    <row r="414" spans="1:6">
      <c r="D414" s="62"/>
      <c r="E414" s="62"/>
    </row>
    <row r="415" spans="1:6">
      <c r="D415" s="62"/>
      <c r="E415" s="62"/>
    </row>
    <row r="416" spans="1:6">
      <c r="D416" s="62"/>
      <c r="E416" s="62"/>
    </row>
    <row r="417" spans="1:5">
      <c r="D417" s="62"/>
      <c r="E417" s="62"/>
    </row>
    <row r="423" spans="1:5">
      <c r="B423" s="60" t="s">
        <v>224</v>
      </c>
    </row>
    <row r="424" spans="1:5" ht="24">
      <c r="A424" s="57" t="s">
        <v>139</v>
      </c>
      <c r="B424" s="57" t="s">
        <v>271</v>
      </c>
      <c r="C424" s="57" t="s">
        <v>140</v>
      </c>
      <c r="D424" s="94" t="s">
        <v>141</v>
      </c>
      <c r="E424" s="94" t="s">
        <v>142</v>
      </c>
    </row>
    <row r="425" spans="1:5">
      <c r="A425" s="53">
        <v>1</v>
      </c>
      <c r="B425" s="55" t="s">
        <v>194</v>
      </c>
      <c r="C425" s="56" t="s">
        <v>246</v>
      </c>
      <c r="D425" s="58">
        <v>175</v>
      </c>
      <c r="E425" s="58">
        <v>175</v>
      </c>
    </row>
    <row r="426" spans="1:5">
      <c r="A426" s="53">
        <v>2</v>
      </c>
      <c r="B426" s="55" t="s">
        <v>143</v>
      </c>
      <c r="C426" s="56" t="s">
        <v>246</v>
      </c>
      <c r="D426" s="58">
        <v>356</v>
      </c>
      <c r="E426" s="58">
        <v>356</v>
      </c>
    </row>
    <row r="427" spans="1:5">
      <c r="A427" s="53">
        <v>3</v>
      </c>
      <c r="B427" s="55" t="s">
        <v>226</v>
      </c>
      <c r="C427" s="56" t="s">
        <v>149</v>
      </c>
      <c r="D427" s="58">
        <v>79</v>
      </c>
      <c r="E427" s="58">
        <v>58</v>
      </c>
    </row>
    <row r="428" spans="1:5">
      <c r="A428" s="53">
        <v>4</v>
      </c>
      <c r="B428" s="55" t="s">
        <v>167</v>
      </c>
      <c r="C428" s="56" t="s">
        <v>149</v>
      </c>
      <c r="D428" s="58">
        <v>39</v>
      </c>
      <c r="E428" s="58">
        <v>29</v>
      </c>
    </row>
    <row r="429" spans="1:5">
      <c r="A429" s="53">
        <v>5</v>
      </c>
      <c r="B429" s="55" t="s">
        <v>169</v>
      </c>
      <c r="C429" s="56" t="s">
        <v>149</v>
      </c>
      <c r="D429" s="58">
        <v>2.5</v>
      </c>
      <c r="E429" s="58">
        <v>2.5</v>
      </c>
    </row>
    <row r="430" spans="1:5">
      <c r="A430" s="53">
        <v>6</v>
      </c>
      <c r="B430" s="55" t="s">
        <v>146</v>
      </c>
      <c r="C430" s="56" t="s">
        <v>149</v>
      </c>
      <c r="D430" s="58">
        <v>36</v>
      </c>
      <c r="E430" s="58">
        <v>18</v>
      </c>
    </row>
    <row r="431" spans="1:5">
      <c r="A431" s="53">
        <v>7</v>
      </c>
      <c r="B431" s="55" t="s">
        <v>170</v>
      </c>
      <c r="C431" s="56" t="s">
        <v>149</v>
      </c>
      <c r="D431" s="58">
        <v>190</v>
      </c>
      <c r="E431" s="58">
        <v>108</v>
      </c>
    </row>
    <row r="432" spans="1:5">
      <c r="A432" s="53">
        <v>8</v>
      </c>
      <c r="B432" s="55" t="s">
        <v>227</v>
      </c>
      <c r="C432" s="56" t="s">
        <v>149</v>
      </c>
      <c r="D432" s="58">
        <v>6</v>
      </c>
      <c r="E432" s="58">
        <v>6</v>
      </c>
    </row>
    <row r="433" spans="1:5">
      <c r="A433" s="53">
        <v>9</v>
      </c>
      <c r="B433" s="55" t="s">
        <v>187</v>
      </c>
      <c r="C433" s="56" t="s">
        <v>149</v>
      </c>
      <c r="D433" s="58">
        <v>0</v>
      </c>
      <c r="E433" s="58">
        <v>0</v>
      </c>
    </row>
    <row r="434" spans="1:5">
      <c r="A434" s="53">
        <v>10</v>
      </c>
      <c r="B434" s="55" t="s">
        <v>228</v>
      </c>
      <c r="C434" s="56" t="s">
        <v>149</v>
      </c>
      <c r="D434" s="58">
        <v>4</v>
      </c>
      <c r="E434" s="58">
        <v>3</v>
      </c>
    </row>
    <row r="435" spans="1:5">
      <c r="A435" s="53">
        <v>11</v>
      </c>
      <c r="B435" s="55" t="s">
        <v>150</v>
      </c>
      <c r="C435" s="56" t="s">
        <v>149</v>
      </c>
      <c r="D435" s="58">
        <v>20</v>
      </c>
      <c r="E435" s="58">
        <v>20</v>
      </c>
    </row>
    <row r="436" spans="1:5">
      <c r="A436" s="53">
        <v>12</v>
      </c>
      <c r="B436" s="55" t="s">
        <v>151</v>
      </c>
      <c r="C436" s="56" t="s">
        <v>149</v>
      </c>
      <c r="D436" s="58">
        <v>30</v>
      </c>
      <c r="E436" s="58">
        <v>30</v>
      </c>
    </row>
    <row r="437" spans="1:5">
      <c r="A437" s="53">
        <v>13</v>
      </c>
      <c r="B437" s="55" t="s">
        <v>152</v>
      </c>
      <c r="C437" s="56" t="s">
        <v>246</v>
      </c>
      <c r="D437" s="58">
        <v>8</v>
      </c>
      <c r="E437" s="58">
        <v>8</v>
      </c>
    </row>
    <row r="438" spans="1:5">
      <c r="A438" s="53">
        <v>14</v>
      </c>
      <c r="B438" s="55" t="s">
        <v>154</v>
      </c>
      <c r="C438" s="56" t="s">
        <v>149</v>
      </c>
      <c r="D438" s="58">
        <v>9</v>
      </c>
      <c r="E438" s="58">
        <v>9</v>
      </c>
    </row>
    <row r="439" spans="1:5">
      <c r="A439" s="53">
        <v>15</v>
      </c>
      <c r="B439" s="55" t="s">
        <v>155</v>
      </c>
      <c r="C439" s="56" t="s">
        <v>246</v>
      </c>
      <c r="D439" s="58">
        <v>90</v>
      </c>
      <c r="E439" s="58">
        <v>90</v>
      </c>
    </row>
    <row r="440" spans="1:5">
      <c r="A440" s="53">
        <v>16</v>
      </c>
      <c r="B440" s="55" t="s">
        <v>156</v>
      </c>
      <c r="C440" s="56" t="s">
        <v>149</v>
      </c>
      <c r="D440" s="58">
        <v>20</v>
      </c>
      <c r="E440" s="58">
        <v>15</v>
      </c>
    </row>
    <row r="441" spans="1:5">
      <c r="A441" s="53">
        <v>17</v>
      </c>
      <c r="B441" s="55" t="s">
        <v>157</v>
      </c>
      <c r="C441" s="56" t="s">
        <v>149</v>
      </c>
      <c r="D441" s="58">
        <v>20</v>
      </c>
      <c r="E441" s="58">
        <v>20</v>
      </c>
    </row>
    <row r="442" spans="1:5">
      <c r="A442" s="53">
        <v>18</v>
      </c>
      <c r="B442" s="55" t="s">
        <v>198</v>
      </c>
      <c r="C442" s="56" t="s">
        <v>149</v>
      </c>
      <c r="D442" s="58">
        <v>13</v>
      </c>
      <c r="E442" s="58">
        <v>12</v>
      </c>
    </row>
    <row r="443" spans="1:5">
      <c r="A443" s="53">
        <v>19</v>
      </c>
      <c r="B443" s="55" t="s">
        <v>199</v>
      </c>
      <c r="C443" s="56" t="s">
        <v>149</v>
      </c>
      <c r="D443" s="58">
        <v>1.62</v>
      </c>
      <c r="E443" s="58">
        <v>1.2</v>
      </c>
    </row>
    <row r="444" spans="1:5">
      <c r="A444" s="53">
        <v>20</v>
      </c>
      <c r="B444" s="55" t="s">
        <v>229</v>
      </c>
      <c r="C444" s="56" t="s">
        <v>149</v>
      </c>
      <c r="D444" s="58">
        <v>14</v>
      </c>
      <c r="E444" s="58">
        <v>12</v>
      </c>
    </row>
    <row r="445" spans="1:5">
      <c r="A445" s="53">
        <v>21</v>
      </c>
      <c r="B445" s="55" t="s">
        <v>173</v>
      </c>
      <c r="C445" s="56" t="s">
        <v>149</v>
      </c>
      <c r="D445" s="58">
        <v>43</v>
      </c>
      <c r="E445" s="58">
        <v>43</v>
      </c>
    </row>
    <row r="446" spans="1:5">
      <c r="A446" s="53">
        <v>22</v>
      </c>
      <c r="B446" s="55" t="s">
        <v>230</v>
      </c>
      <c r="C446" s="56" t="s">
        <v>149</v>
      </c>
      <c r="D446" s="58">
        <v>9</v>
      </c>
      <c r="E446" s="58">
        <v>6</v>
      </c>
    </row>
    <row r="447" spans="1:5">
      <c r="A447" s="53">
        <v>23</v>
      </c>
      <c r="B447" s="55" t="s">
        <v>161</v>
      </c>
      <c r="C447" s="56" t="s">
        <v>149</v>
      </c>
      <c r="D447" s="58">
        <v>69</v>
      </c>
      <c r="E447" s="58">
        <v>69</v>
      </c>
    </row>
    <row r="448" spans="1:5">
      <c r="A448" s="53">
        <v>24</v>
      </c>
      <c r="B448" s="55" t="s">
        <v>231</v>
      </c>
      <c r="C448" s="56" t="s">
        <v>149</v>
      </c>
      <c r="D448" s="58">
        <v>25</v>
      </c>
      <c r="E448" s="58">
        <v>25</v>
      </c>
    </row>
    <row r="449" spans="1:6">
      <c r="A449" s="53">
        <v>25</v>
      </c>
      <c r="B449" s="55" t="s">
        <v>232</v>
      </c>
      <c r="C449" s="56" t="s">
        <v>149</v>
      </c>
      <c r="D449" s="58">
        <v>7</v>
      </c>
      <c r="E449" s="58">
        <v>7</v>
      </c>
    </row>
    <row r="450" spans="1:6">
      <c r="A450" s="53">
        <v>26</v>
      </c>
      <c r="B450" s="55" t="s">
        <v>176</v>
      </c>
      <c r="C450" s="56" t="s">
        <v>149</v>
      </c>
      <c r="D450" s="58">
        <v>2</v>
      </c>
      <c r="E450" s="58">
        <v>2</v>
      </c>
    </row>
    <row r="451" spans="1:6">
      <c r="A451" s="53">
        <v>27</v>
      </c>
      <c r="B451" s="55" t="s">
        <v>163</v>
      </c>
      <c r="C451" s="56" t="s">
        <v>149</v>
      </c>
      <c r="D451" s="58">
        <v>3</v>
      </c>
      <c r="E451" s="58">
        <v>3</v>
      </c>
    </row>
    <row r="452" spans="1:6">
      <c r="A452" s="53">
        <v>28</v>
      </c>
      <c r="B452" s="55" t="s">
        <v>177</v>
      </c>
      <c r="C452" s="56" t="s">
        <v>149</v>
      </c>
      <c r="D452" s="58">
        <v>136</v>
      </c>
      <c r="E452" s="58">
        <v>135</v>
      </c>
    </row>
    <row r="453" spans="1:6">
      <c r="A453" s="53">
        <v>29</v>
      </c>
      <c r="B453" s="55" t="s">
        <v>164</v>
      </c>
      <c r="C453" s="56" t="s">
        <v>149</v>
      </c>
      <c r="D453" s="58">
        <v>2</v>
      </c>
      <c r="E453" s="58">
        <v>2</v>
      </c>
    </row>
    <row r="454" spans="1:6">
      <c r="A454" s="53">
        <v>30</v>
      </c>
      <c r="B454" s="55" t="s">
        <v>26</v>
      </c>
      <c r="C454" s="56" t="s">
        <v>149</v>
      </c>
      <c r="D454" s="58">
        <v>180</v>
      </c>
      <c r="E454" s="58">
        <v>180</v>
      </c>
    </row>
    <row r="455" spans="1:6">
      <c r="A455" s="53">
        <v>31</v>
      </c>
      <c r="B455" s="55" t="s">
        <v>34</v>
      </c>
      <c r="C455" s="56" t="s">
        <v>149</v>
      </c>
      <c r="D455" s="58">
        <v>120</v>
      </c>
      <c r="E455" s="58">
        <v>120</v>
      </c>
    </row>
    <row r="456" spans="1:6">
      <c r="A456" s="53">
        <v>32</v>
      </c>
      <c r="B456" s="55" t="s">
        <v>165</v>
      </c>
      <c r="C456" s="56" t="s">
        <v>149</v>
      </c>
      <c r="D456" s="58">
        <v>143</v>
      </c>
      <c r="E456" s="58">
        <v>100</v>
      </c>
    </row>
    <row r="457" spans="1:6">
      <c r="A457" s="53">
        <v>33</v>
      </c>
      <c r="B457" s="55" t="s">
        <v>192</v>
      </c>
      <c r="C457" s="56" t="s">
        <v>149</v>
      </c>
      <c r="D457" s="58">
        <v>19</v>
      </c>
      <c r="E457" s="58">
        <v>13</v>
      </c>
    </row>
    <row r="458" spans="1:6">
      <c r="A458" s="53">
        <v>34</v>
      </c>
      <c r="B458" s="55" t="s">
        <v>233</v>
      </c>
      <c r="C458" s="56" t="s">
        <v>149</v>
      </c>
      <c r="D458" s="58">
        <v>12</v>
      </c>
      <c r="E458" s="58">
        <v>12</v>
      </c>
    </row>
    <row r="459" spans="1:6">
      <c r="A459" s="53">
        <v>35</v>
      </c>
      <c r="B459" s="55" t="s">
        <v>179</v>
      </c>
      <c r="C459" s="56" t="s">
        <v>180</v>
      </c>
      <c r="D459" s="58">
        <v>0.32600000000000001</v>
      </c>
      <c r="E459" s="58">
        <v>0.32600000000000001</v>
      </c>
    </row>
    <row r="460" spans="1:6">
      <c r="A460" s="79"/>
      <c r="B460" s="82"/>
      <c r="C460" s="83"/>
      <c r="D460" s="80"/>
      <c r="E460" s="80"/>
      <c r="F460" s="15"/>
    </row>
    <row r="461" spans="1:6">
      <c r="A461" s="79"/>
      <c r="B461" s="82"/>
      <c r="C461" s="83"/>
      <c r="D461" s="80"/>
      <c r="E461" s="80"/>
      <c r="F461" s="15"/>
    </row>
    <row r="462" spans="1:6">
      <c r="A462" s="79"/>
      <c r="B462" s="82"/>
      <c r="C462" s="83"/>
      <c r="D462" s="80"/>
      <c r="E462" s="80"/>
      <c r="F462" s="15"/>
    </row>
    <row r="463" spans="1:6">
      <c r="A463" s="79"/>
      <c r="B463" s="82"/>
      <c r="C463" s="83"/>
      <c r="D463" s="80"/>
      <c r="E463" s="80"/>
      <c r="F463" s="15"/>
    </row>
    <row r="464" spans="1:6">
      <c r="A464" s="79"/>
      <c r="B464" s="82"/>
      <c r="C464" s="83"/>
      <c r="D464" s="80"/>
      <c r="E464" s="80"/>
      <c r="F464" s="15"/>
    </row>
    <row r="465" spans="1:6">
      <c r="A465" s="79"/>
      <c r="B465" s="82"/>
      <c r="C465" s="83"/>
      <c r="D465" s="80"/>
      <c r="E465" s="80"/>
      <c r="F465" s="15"/>
    </row>
    <row r="466" spans="1:6">
      <c r="A466" s="79"/>
      <c r="B466" s="82"/>
      <c r="C466" s="83"/>
      <c r="D466" s="80"/>
      <c r="E466" s="80"/>
      <c r="F466" s="15"/>
    </row>
    <row r="467" spans="1:6">
      <c r="A467" s="79"/>
      <c r="B467" s="82"/>
      <c r="C467" s="83"/>
      <c r="D467" s="80"/>
      <c r="E467" s="80"/>
      <c r="F467" s="15"/>
    </row>
    <row r="468" spans="1:6">
      <c r="A468" s="79"/>
      <c r="B468" s="82"/>
      <c r="C468" s="83"/>
      <c r="D468" s="80"/>
      <c r="E468" s="80"/>
      <c r="F468" s="15"/>
    </row>
    <row r="469" spans="1:6">
      <c r="A469" s="79"/>
      <c r="B469" s="82"/>
      <c r="C469" s="83"/>
      <c r="D469" s="80"/>
      <c r="E469" s="80"/>
      <c r="F469" s="15"/>
    </row>
    <row r="470" spans="1:6">
      <c r="A470" s="79"/>
      <c r="B470" s="82"/>
      <c r="C470" s="83"/>
      <c r="D470" s="80"/>
      <c r="E470" s="80"/>
      <c r="F470" s="15"/>
    </row>
    <row r="471" spans="1:6">
      <c r="A471" s="79"/>
      <c r="B471" s="82"/>
      <c r="C471" s="83"/>
      <c r="D471" s="80"/>
      <c r="E471" s="80"/>
      <c r="F471" s="15"/>
    </row>
    <row r="472" spans="1:6">
      <c r="A472" s="79"/>
      <c r="B472" s="82"/>
      <c r="C472" s="83"/>
      <c r="D472" s="80"/>
      <c r="E472" s="80"/>
      <c r="F472" s="15"/>
    </row>
    <row r="473" spans="1:6">
      <c r="A473" s="79"/>
      <c r="B473" s="82"/>
      <c r="C473" s="83"/>
      <c r="D473" s="80"/>
      <c r="E473" s="80"/>
      <c r="F473" s="15"/>
    </row>
    <row r="474" spans="1:6">
      <c r="A474" s="79"/>
      <c r="B474" s="82"/>
      <c r="C474" s="83"/>
      <c r="D474" s="80"/>
      <c r="E474" s="80"/>
      <c r="F474" s="15"/>
    </row>
    <row r="475" spans="1:6">
      <c r="A475" s="79"/>
      <c r="B475" s="82"/>
      <c r="C475" s="83"/>
      <c r="D475" s="80"/>
      <c r="E475" s="80"/>
      <c r="F475" s="15"/>
    </row>
    <row r="476" spans="1:6">
      <c r="A476" s="98"/>
      <c r="B476" s="59" t="s">
        <v>234</v>
      </c>
      <c r="C476" s="15"/>
      <c r="D476" s="81"/>
      <c r="E476" s="81"/>
      <c r="F476" s="15"/>
    </row>
    <row r="477" spans="1:6" ht="24">
      <c r="A477" s="57" t="s">
        <v>139</v>
      </c>
      <c r="B477" s="57" t="s">
        <v>271</v>
      </c>
      <c r="C477" s="57" t="s">
        <v>140</v>
      </c>
      <c r="D477" s="65" t="s">
        <v>141</v>
      </c>
      <c r="E477" s="65" t="s">
        <v>142</v>
      </c>
    </row>
    <row r="478" spans="1:6">
      <c r="A478" s="53">
        <v>1</v>
      </c>
      <c r="B478" s="55" t="s">
        <v>211</v>
      </c>
      <c r="C478" s="56" t="s">
        <v>246</v>
      </c>
      <c r="D478" s="58">
        <v>200</v>
      </c>
      <c r="E478" s="58">
        <v>200</v>
      </c>
    </row>
    <row r="479" spans="1:6">
      <c r="A479" s="53">
        <v>2</v>
      </c>
      <c r="B479" s="55" t="s">
        <v>194</v>
      </c>
      <c r="C479" s="56" t="s">
        <v>246</v>
      </c>
      <c r="D479" s="58">
        <v>170</v>
      </c>
      <c r="E479" s="58">
        <v>170</v>
      </c>
    </row>
    <row r="480" spans="1:6">
      <c r="A480" s="53">
        <v>3</v>
      </c>
      <c r="B480" s="55" t="s">
        <v>143</v>
      </c>
      <c r="C480" s="56" t="s">
        <v>246</v>
      </c>
      <c r="D480" s="58">
        <v>396</v>
      </c>
      <c r="E480" s="58">
        <v>396</v>
      </c>
    </row>
    <row r="481" spans="1:5">
      <c r="A481" s="53">
        <v>4</v>
      </c>
      <c r="B481" s="55" t="s">
        <v>235</v>
      </c>
      <c r="C481" s="56" t="s">
        <v>149</v>
      </c>
      <c r="D481" s="58">
        <v>11</v>
      </c>
      <c r="E481" s="58">
        <v>8</v>
      </c>
    </row>
    <row r="482" spans="1:5">
      <c r="A482" s="53">
        <v>5</v>
      </c>
      <c r="B482" s="55" t="s">
        <v>184</v>
      </c>
      <c r="C482" s="56" t="s">
        <v>149</v>
      </c>
      <c r="D482" s="58">
        <v>69</v>
      </c>
      <c r="E482" s="58">
        <v>69</v>
      </c>
    </row>
    <row r="483" spans="1:5">
      <c r="A483" s="53">
        <v>6</v>
      </c>
      <c r="B483" s="55" t="s">
        <v>146</v>
      </c>
      <c r="C483" s="56" t="s">
        <v>149</v>
      </c>
      <c r="D483" s="58">
        <v>94</v>
      </c>
      <c r="E483" s="58">
        <v>75</v>
      </c>
    </row>
    <row r="484" spans="1:5">
      <c r="A484" s="53">
        <v>7</v>
      </c>
      <c r="B484" s="55" t="s">
        <v>205</v>
      </c>
      <c r="C484" s="56" t="s">
        <v>149</v>
      </c>
      <c r="D484" s="58">
        <v>0.04</v>
      </c>
      <c r="E484" s="58">
        <v>0.04</v>
      </c>
    </row>
    <row r="485" spans="1:5">
      <c r="A485" s="53">
        <v>8</v>
      </c>
      <c r="B485" s="55" t="s">
        <v>236</v>
      </c>
      <c r="C485" s="56" t="s">
        <v>149</v>
      </c>
      <c r="D485" s="58">
        <v>20</v>
      </c>
      <c r="E485" s="58">
        <v>15</v>
      </c>
    </row>
    <row r="486" spans="1:5">
      <c r="A486" s="53">
        <v>9</v>
      </c>
      <c r="B486" s="55" t="s">
        <v>186</v>
      </c>
      <c r="C486" s="56" t="s">
        <v>149</v>
      </c>
      <c r="D486" s="58">
        <v>3</v>
      </c>
      <c r="E486" s="58">
        <v>2</v>
      </c>
    </row>
    <row r="487" spans="1:5">
      <c r="A487" s="53">
        <v>10</v>
      </c>
      <c r="B487" s="55" t="s">
        <v>150</v>
      </c>
      <c r="C487" s="56" t="s">
        <v>149</v>
      </c>
      <c r="D487" s="58">
        <v>27</v>
      </c>
      <c r="E487" s="58">
        <v>23</v>
      </c>
    </row>
    <row r="488" spans="1:5">
      <c r="A488" s="53">
        <v>11</v>
      </c>
      <c r="B488" s="55" t="s">
        <v>165</v>
      </c>
      <c r="C488" s="56" t="s">
        <v>149</v>
      </c>
      <c r="D488" s="58">
        <v>143</v>
      </c>
      <c r="E488" s="58">
        <v>100</v>
      </c>
    </row>
    <row r="489" spans="1:5">
      <c r="A489" s="53">
        <v>12</v>
      </c>
      <c r="B489" s="55" t="s">
        <v>172</v>
      </c>
      <c r="C489" s="56" t="s">
        <v>149</v>
      </c>
      <c r="D489" s="58">
        <v>11</v>
      </c>
      <c r="E489" s="58">
        <v>11</v>
      </c>
    </row>
    <row r="490" spans="1:5">
      <c r="A490" s="53">
        <v>13</v>
      </c>
      <c r="B490" s="55" t="s">
        <v>152</v>
      </c>
      <c r="C490" s="56" t="s">
        <v>246</v>
      </c>
      <c r="D490" s="58">
        <v>6</v>
      </c>
      <c r="E490" s="58">
        <v>6</v>
      </c>
    </row>
    <row r="491" spans="1:5">
      <c r="A491" s="53">
        <v>14</v>
      </c>
      <c r="B491" s="55" t="s">
        <v>154</v>
      </c>
      <c r="C491" s="56" t="s">
        <v>149</v>
      </c>
      <c r="D491" s="58">
        <v>30</v>
      </c>
      <c r="E491" s="58">
        <v>30</v>
      </c>
    </row>
    <row r="492" spans="1:5">
      <c r="A492" s="53">
        <v>15</v>
      </c>
      <c r="B492" s="55" t="s">
        <v>155</v>
      </c>
      <c r="C492" s="56" t="s">
        <v>246</v>
      </c>
      <c r="D492" s="58">
        <v>50</v>
      </c>
      <c r="E492" s="58">
        <v>50</v>
      </c>
    </row>
    <row r="493" spans="1:5">
      <c r="A493" s="53">
        <v>16</v>
      </c>
      <c r="B493" s="55" t="s">
        <v>156</v>
      </c>
      <c r="C493" s="56" t="s">
        <v>149</v>
      </c>
      <c r="D493" s="58">
        <v>60</v>
      </c>
      <c r="E493" s="58">
        <v>48</v>
      </c>
    </row>
    <row r="494" spans="1:5">
      <c r="A494" s="53">
        <v>17</v>
      </c>
      <c r="B494" s="55" t="s">
        <v>157</v>
      </c>
      <c r="C494" s="56" t="s">
        <v>149</v>
      </c>
      <c r="D494" s="58">
        <v>3</v>
      </c>
      <c r="E494" s="58">
        <v>3</v>
      </c>
    </row>
    <row r="495" spans="1:5">
      <c r="A495" s="53">
        <v>18</v>
      </c>
      <c r="B495" s="55" t="s">
        <v>159</v>
      </c>
      <c r="C495" s="56" t="s">
        <v>149</v>
      </c>
      <c r="D495" s="58">
        <v>20</v>
      </c>
      <c r="E495" s="58">
        <v>12</v>
      </c>
    </row>
    <row r="496" spans="1:5">
      <c r="A496" s="53">
        <v>19</v>
      </c>
      <c r="B496" s="55" t="s">
        <v>189</v>
      </c>
      <c r="C496" s="56" t="s">
        <v>246</v>
      </c>
      <c r="D496" s="58">
        <v>30</v>
      </c>
      <c r="E496" s="58">
        <v>30</v>
      </c>
    </row>
    <row r="497" spans="1:5">
      <c r="A497" s="53">
        <v>20</v>
      </c>
      <c r="B497" s="55" t="s">
        <v>237</v>
      </c>
      <c r="C497" s="56" t="s">
        <v>149</v>
      </c>
      <c r="D497" s="58">
        <v>43</v>
      </c>
      <c r="E497" s="58">
        <v>36</v>
      </c>
    </row>
    <row r="498" spans="1:5">
      <c r="A498" s="53">
        <v>21</v>
      </c>
      <c r="B498" s="55" t="s">
        <v>238</v>
      </c>
      <c r="C498" s="56" t="s">
        <v>149</v>
      </c>
      <c r="D498" s="58">
        <v>30</v>
      </c>
      <c r="E498" s="58">
        <v>30</v>
      </c>
    </row>
    <row r="499" spans="1:5">
      <c r="A499" s="53">
        <v>22</v>
      </c>
      <c r="B499" s="55" t="s">
        <v>208</v>
      </c>
      <c r="C499" s="56" t="s">
        <v>149</v>
      </c>
      <c r="D499" s="58">
        <v>1E-3</v>
      </c>
      <c r="E499" s="58">
        <v>1E-3</v>
      </c>
    </row>
    <row r="500" spans="1:5">
      <c r="A500" s="53">
        <v>23</v>
      </c>
      <c r="B500" s="55" t="s">
        <v>173</v>
      </c>
      <c r="C500" s="56" t="s">
        <v>149</v>
      </c>
      <c r="D500" s="58">
        <v>29</v>
      </c>
      <c r="E500" s="58">
        <v>29</v>
      </c>
    </row>
    <row r="501" spans="1:5">
      <c r="A501" s="53">
        <v>24</v>
      </c>
      <c r="B501" s="55" t="s">
        <v>161</v>
      </c>
      <c r="C501" s="56" t="s">
        <v>149</v>
      </c>
      <c r="D501" s="58">
        <v>70</v>
      </c>
      <c r="E501" s="58">
        <v>70</v>
      </c>
    </row>
    <row r="502" spans="1:5">
      <c r="A502" s="53">
        <v>25</v>
      </c>
      <c r="B502" s="55" t="s">
        <v>175</v>
      </c>
      <c r="C502" s="56" t="s">
        <v>149</v>
      </c>
      <c r="D502" s="58">
        <v>28</v>
      </c>
      <c r="E502" s="58">
        <v>28</v>
      </c>
    </row>
    <row r="503" spans="1:5">
      <c r="A503" s="53">
        <v>26</v>
      </c>
      <c r="B503" s="55" t="s">
        <v>245</v>
      </c>
      <c r="C503" s="56" t="s">
        <v>149</v>
      </c>
      <c r="D503" s="58">
        <v>5</v>
      </c>
      <c r="E503" s="58">
        <v>5</v>
      </c>
    </row>
    <row r="504" spans="1:5">
      <c r="A504" s="53">
        <v>27</v>
      </c>
      <c r="B504" s="55" t="s">
        <v>220</v>
      </c>
      <c r="C504" s="56" t="s">
        <v>149</v>
      </c>
      <c r="D504" s="58">
        <v>20</v>
      </c>
      <c r="E504" s="58">
        <v>20</v>
      </c>
    </row>
    <row r="505" spans="1:5">
      <c r="A505" s="53">
        <v>28</v>
      </c>
      <c r="B505" s="55" t="s">
        <v>210</v>
      </c>
      <c r="C505" s="56" t="s">
        <v>149</v>
      </c>
      <c r="D505" s="58">
        <v>5.2999999999999999E-2</v>
      </c>
      <c r="E505" s="58">
        <v>5.2999999999999999E-2</v>
      </c>
    </row>
    <row r="506" spans="1:5">
      <c r="A506" s="53">
        <v>29</v>
      </c>
      <c r="B506" s="55" t="s">
        <v>177</v>
      </c>
      <c r="C506" s="56" t="s">
        <v>149</v>
      </c>
      <c r="D506" s="58">
        <v>26</v>
      </c>
      <c r="E506" s="58">
        <v>25</v>
      </c>
    </row>
    <row r="507" spans="1:5">
      <c r="A507" s="53">
        <v>30</v>
      </c>
      <c r="B507" s="55" t="s">
        <v>164</v>
      </c>
      <c r="C507" s="56" t="s">
        <v>149</v>
      </c>
      <c r="D507" s="58">
        <v>5</v>
      </c>
      <c r="E507" s="58">
        <v>5</v>
      </c>
    </row>
    <row r="508" spans="1:5">
      <c r="A508" s="53">
        <v>31</v>
      </c>
      <c r="B508" s="55" t="s">
        <v>26</v>
      </c>
      <c r="C508" s="56" t="s">
        <v>149</v>
      </c>
      <c r="D508" s="58">
        <v>180</v>
      </c>
      <c r="E508" s="58">
        <v>180</v>
      </c>
    </row>
    <row r="509" spans="1:5">
      <c r="A509" s="53">
        <v>32</v>
      </c>
      <c r="B509" s="55" t="s">
        <v>34</v>
      </c>
      <c r="C509" s="56" t="s">
        <v>149</v>
      </c>
      <c r="D509" s="58">
        <v>120</v>
      </c>
      <c r="E509" s="58">
        <v>120</v>
      </c>
    </row>
    <row r="510" spans="1:5">
      <c r="A510" s="53">
        <v>33</v>
      </c>
      <c r="B510" s="55" t="s">
        <v>178</v>
      </c>
      <c r="C510" s="56" t="s">
        <v>149</v>
      </c>
      <c r="D510" s="58">
        <v>0.8</v>
      </c>
      <c r="E510" s="58">
        <v>0.8</v>
      </c>
    </row>
    <row r="511" spans="1:5">
      <c r="A511" s="53">
        <v>34</v>
      </c>
      <c r="B511" s="55" t="s">
        <v>179</v>
      </c>
      <c r="C511" s="56" t="s">
        <v>180</v>
      </c>
      <c r="D511" s="58">
        <v>0.122</v>
      </c>
      <c r="E511" s="58">
        <v>0.122</v>
      </c>
    </row>
  </sheetData>
  <pageMargins left="1.24" right="0.7" top="0.44" bottom="0.39" header="0.34" footer="0.2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ведомости</vt:lpstr>
      <vt:lpstr>выборки продуктов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Порядина</cp:lastModifiedBy>
  <cp:lastPrinted>2017-01-10T05:36:31Z</cp:lastPrinted>
  <dcterms:created xsi:type="dcterms:W3CDTF">2017-01-05T09:38:39Z</dcterms:created>
  <dcterms:modified xsi:type="dcterms:W3CDTF">2017-02-01T15:38:59Z</dcterms:modified>
</cp:coreProperties>
</file>